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0" windowWidth="11460" windowHeight="6765" tabRatio="694" activeTab="0"/>
  </bookViews>
  <sheets>
    <sheet name="Použití soukr.vozidla" sheetId="1" r:id="rId1"/>
    <sheet name="1.strana tiskopisu" sheetId="2" r:id="rId2"/>
    <sheet name="2.strana tiskopisu" sheetId="3" r:id="rId3"/>
    <sheet name="Údaje o osobě a vozidle" sheetId="4" state="hidden" r:id="rId4"/>
  </sheets>
  <definedNames>
    <definedName name="Bydliste">'Údaje o osobě a vozidle'!$E$9</definedName>
    <definedName name="Cena_benzinu">'Údaje o osobě a vozidle'!$M$26</definedName>
    <definedName name="CSdo">'Údaje o osobě a vozidle'!$L$10</definedName>
    <definedName name="EUdo">'Údaje o osobě a vozidle'!$L$12</definedName>
    <definedName name="Jmeno">'Údaje o osobě a vozidle'!$E$6</definedName>
    <definedName name="Motor">'Údaje o osobě a vozidle'!$L$6</definedName>
    <definedName name="Nahr_za_km">'Údaje o osobě a vozidle'!$M$28</definedName>
    <definedName name="Norm_spotr">'Údaje o osobě a vozidle'!$M$21</definedName>
    <definedName name="_xlnm.Print_Area" localSheetId="1">'1.strana tiskopisu'!$B$4:$X$46</definedName>
    <definedName name="_xlnm.Print_Area" localSheetId="2">'2.strana tiskopisu'!$B$4:$Q$61</definedName>
    <definedName name="_xlnm.Print_Area" localSheetId="0">'Použití soukr.vozidla'!$B$3:$AA$42</definedName>
    <definedName name="Odlucne">'Údaje o osobě a vozidle'!$A$5</definedName>
    <definedName name="PHM">'Údaje o osobě a vozidle'!$M$25</definedName>
    <definedName name="PojCS">'Údaje o osobě a vozidle'!$L$9</definedName>
    <definedName name="PojEU">'Údaje o osobě a vozidle'!$L$11</definedName>
    <definedName name="Pracdo">'Údaje o osobě a vozidle'!$G$12</definedName>
    <definedName name="Pracod">'Údaje o osobě a vozidle'!$E$12</definedName>
    <definedName name="Pracoviste">'Údaje o osobě a vozidle'!$E$10</definedName>
    <definedName name="Prijmeni">'Údaje o osobě a vozidle'!$E$7</definedName>
    <definedName name="RCislo">'Údaje o osobě a vozidle'!#REF!</definedName>
    <definedName name="Spolucest">'Použití soukr.vozidla'!$G$21</definedName>
    <definedName name="Spolucest1">#REF!</definedName>
    <definedName name="SPZ">'Údaje o osobě a vozidle'!$L$7</definedName>
    <definedName name="Stravne">'Údaje o osobě a vozidle'!$A$4</definedName>
    <definedName name="Titul">'Údaje o osobě a vozidle'!$E$8</definedName>
    <definedName name="Tlf">'Údaje o osobě a vozidle'!$E$11</definedName>
    <definedName name="Typ_auta">'Údaje o osobě a vozidle'!$L$5</definedName>
    <definedName name="volba1">"stahovací 27"</definedName>
  </definedNames>
  <calcPr fullCalcOnLoad="1"/>
</workbook>
</file>

<file path=xl/comments2.xml><?xml version="1.0" encoding="utf-8"?>
<comments xmlns="http://schemas.openxmlformats.org/spreadsheetml/2006/main">
  <authors>
    <author>Čestmír Greger</author>
  </authors>
  <commentList>
    <comment ref="G23" authorId="0">
      <text>
        <r>
          <rPr>
            <b/>
            <sz val="8"/>
            <rFont val="Tahoma"/>
            <family val="2"/>
          </rPr>
          <t xml:space="preserve">Do tohoto pole se v případě, že používáte k cestě soukromý automobil </t>
        </r>
        <r>
          <rPr>
            <b/>
            <sz val="8"/>
            <color indexed="12"/>
            <rFont val="Tahoma"/>
            <family val="2"/>
          </rPr>
          <t>přenesou automaticky</t>
        </r>
        <r>
          <rPr>
            <b/>
            <sz val="8"/>
            <rFont val="Tahoma"/>
            <family val="2"/>
          </rPr>
          <t xml:space="preserve"> údaje o automobilu z listu "Údaje o osobě a vozidle".
Máte-li určen jiný dopravní prostředek, </t>
        </r>
        <r>
          <rPr>
            <b/>
            <sz val="8"/>
            <color indexed="12"/>
            <rFont val="Tahoma"/>
            <family val="2"/>
          </rPr>
          <t>zapište jej ručně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Do tohoto pole se automaticky přenášejí jména spolucestujících z formuláře povolení soukromého vozidla nebo vozidla z půjčovny.
Cestujete-li jiným dopravním prostředkem, zapište jména spolucestujících ručně.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Jméno a bydliště se </t>
        </r>
        <r>
          <rPr>
            <b/>
            <sz val="8"/>
            <color indexed="12"/>
            <rFont val="Tahoma"/>
            <family val="2"/>
          </rPr>
          <t xml:space="preserve">automaticky přenášejí </t>
        </r>
        <r>
          <rPr>
            <b/>
            <sz val="8"/>
            <rFont val="Tahoma"/>
            <family val="0"/>
          </rPr>
          <t>z listu "Údaje o osobě a vozidle"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Jméno a bydliště se </t>
        </r>
        <r>
          <rPr>
            <b/>
            <sz val="8"/>
            <color indexed="12"/>
            <rFont val="Tahoma"/>
            <family val="2"/>
          </rPr>
          <t>automaticky přenášejí</t>
        </r>
        <r>
          <rPr>
            <b/>
            <sz val="8"/>
            <rFont val="Tahoma"/>
            <family val="0"/>
          </rPr>
          <t xml:space="preserve"> z listu "Údaje o osobě a vozidle".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Čestmír Greger</author>
  </authors>
  <commentList>
    <comment ref="K12" authorId="0">
      <text>
        <r>
          <rPr>
            <b/>
            <sz val="8"/>
            <rFont val="Tahoma"/>
            <family val="2"/>
          </rPr>
          <t>Při použití soukromého vozidla se v tomto sloupci automaticky vypočte cena za spotřebovaný benzín včetně náhrady za ujeté kilometry.
Pokud použijete veřejný dopravní prostředek, zapište cenu jízdného.</t>
        </r>
        <r>
          <rPr>
            <sz val="9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Do tohoto sloupce zapisujte použitý dopravní prostředek zkratkou podle níže uvedeného seznamu</t>
        </r>
        <r>
          <rPr>
            <sz val="9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V každém použitém řádku </t>
        </r>
        <r>
          <rPr>
            <b/>
            <sz val="8"/>
            <color indexed="10"/>
            <rFont val="Tahoma"/>
            <family val="2"/>
          </rPr>
          <t>je nutno vyplnit datum</t>
        </r>
        <r>
          <rPr>
            <b/>
            <sz val="8"/>
            <rFont val="Tahoma"/>
            <family val="2"/>
          </rPr>
          <t xml:space="preserve"> ve tvaru "d.m.rr" (tj. např. 23.8.05).
</t>
        </r>
        <r>
          <rPr>
            <b/>
            <sz val="8"/>
            <color indexed="10"/>
            <rFont val="Tahoma"/>
            <family val="2"/>
          </rPr>
          <t>Data musí jít chronologicky 
za sebou !!!</t>
        </r>
      </text>
    </comment>
    <comment ref="L12" authorId="0">
      <text>
        <r>
          <rPr>
            <sz val="8"/>
            <rFont val="Tahoma"/>
            <family val="0"/>
          </rPr>
          <t xml:space="preserve">
                          </t>
        </r>
        <r>
          <rPr>
            <b/>
            <sz val="8"/>
            <color indexed="12"/>
            <rFont val="Tahoma"/>
            <family val="2"/>
          </rPr>
          <t xml:space="preserve">V ý š e   s t r a v n é h o  (platí od 1.1.2007):
</t>
        </r>
        <r>
          <rPr>
            <b/>
            <sz val="8"/>
            <rFont val="Tahoma"/>
            <family val="2"/>
          </rPr>
          <t xml:space="preserve">
                                      Plné                     Výše kráceného stravného:
                                  stravné:    </t>
        </r>
        <r>
          <rPr>
            <sz val="8"/>
            <rFont val="Tahoma"/>
            <family val="2"/>
          </rPr>
          <t>Počet bezplatně poskytnutých jídel v daném dni:</t>
        </r>
        <r>
          <rPr>
            <b/>
            <sz val="8"/>
            <rFont val="Tahoma"/>
            <family val="2"/>
          </rPr>
          <t xml:space="preserve">
     </t>
        </r>
        <r>
          <rPr>
            <b/>
            <u val="single"/>
            <sz val="8"/>
            <rFont val="Tahoma"/>
            <family val="2"/>
          </rPr>
          <t xml:space="preserve">Trvání cesty:                                          1                  2                  3                </t>
        </r>
        <r>
          <rPr>
            <b/>
            <sz val="8"/>
            <rFont val="Tahoma"/>
            <family val="2"/>
          </rPr>
          <t xml:space="preserve">
           &lt; 5 hodin            0 Kč         
       5 - 12 hodin         69 Kč                    21 Kč            21 Kč           21 Kč
     12 - 18 hodin       106 Kč                   69 Kč            32 Kč           32 Kč
         &gt; 18 hodin       165 Kč                 124 Kč            83 Kč           42 Kč   
 </t>
        </r>
      </text>
    </comment>
    <comment ref="N12" authorId="0">
      <text>
        <r>
          <rPr>
            <b/>
            <sz val="8"/>
            <rFont val="Tahoma"/>
            <family val="2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rFont val="Tahoma"/>
            <family val="2"/>
          </rPr>
          <t xml:space="preserve"> zapište do tohoto pole</t>
        </r>
        <r>
          <rPr>
            <sz val="8"/>
            <rFont val="Tahoma"/>
            <family val="0"/>
          </rPr>
          <t xml:space="preserve"> </t>
        </r>
        <r>
          <rPr>
            <b/>
            <u val="single"/>
            <sz val="8"/>
            <color indexed="10"/>
            <rFont val="Tahoma"/>
            <family val="2"/>
          </rPr>
          <t>částku za vypůjčení vozidla</t>
        </r>
      </text>
    </comment>
    <comment ref="N14" authorId="0">
      <text>
        <r>
          <rPr>
            <b/>
            <sz val="8"/>
            <rFont val="Tahoma"/>
            <family val="0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rFont val="Tahoma"/>
            <family val="0"/>
          </rPr>
          <t xml:space="preserve"> zapište do tohoto pole </t>
        </r>
        <r>
          <rPr>
            <b/>
            <u val="single"/>
            <sz val="8"/>
            <color indexed="10"/>
            <rFont val="Tahoma"/>
            <family val="2"/>
          </rPr>
          <t>celkovou částku za doplňované pohonné hmoty</t>
        </r>
      </text>
    </comment>
  </commentList>
</comments>
</file>

<file path=xl/comments4.xml><?xml version="1.0" encoding="utf-8"?>
<comments xmlns="http://schemas.openxmlformats.org/spreadsheetml/2006/main">
  <authors>
    <author>Čestmír Greger</author>
  </authors>
  <commentList>
    <comment ref="M28" authorId="0">
      <text>
        <r>
          <rPr>
            <b/>
            <sz val="8"/>
            <rFont val="Tahoma"/>
            <family val="0"/>
          </rPr>
          <t xml:space="preserve">Do tohoto pole vepište výši náhrady za 1km jízdy podle aktuálně platné vyhlášky 
(současná hodnota, platná od 1.1.2005, je 3,80 Kč).
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color indexed="12"/>
            <rFont val="Tahoma"/>
            <family val="2"/>
          </rPr>
          <t xml:space="preserve">Máte-li v technickém průkazu vozidla uvedeno označení </t>
        </r>
        <r>
          <rPr>
            <b/>
            <sz val="8"/>
            <color indexed="10"/>
            <rFont val="Tahoma"/>
            <family val="2"/>
          </rPr>
          <t xml:space="preserve">EU nebo ES, </t>
        </r>
        <r>
          <rPr>
            <b/>
            <sz val="8"/>
            <color indexed="12"/>
            <rFont val="Tahoma"/>
            <family val="2"/>
          </rPr>
          <t xml:space="preserve">zapište pouze do prvního pole </t>
        </r>
        <r>
          <rPr>
            <b/>
            <sz val="8"/>
            <color indexed="10"/>
            <rFont val="Tahoma"/>
            <family val="2"/>
          </rPr>
          <t>údaj o tzv. "kombinované spotřebě"</t>
        </r>
        <r>
          <rPr>
            <b/>
            <sz val="8"/>
            <color indexed="12"/>
            <rFont val="Tahoma"/>
            <family val="2"/>
          </rPr>
          <t xml:space="preserve"> (údaj za druhým lomítkem). </t>
        </r>
        <r>
          <rPr>
            <b/>
            <sz val="8"/>
            <color indexed="10"/>
            <rFont val="Tahoma"/>
            <family val="2"/>
          </rPr>
          <t>Jiné údaje neuvádějte.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V ostatních případech</t>
        </r>
        <r>
          <rPr>
            <b/>
            <sz val="8"/>
            <rFont val="Tahoma"/>
            <family val="0"/>
          </rPr>
          <t xml:space="preserve"> do těchto čtyř polí opište všechny údaje o spotřebě vašeho vozu, uvedené v technickém průkazu.</t>
        </r>
      </text>
    </comment>
  </commentList>
</comments>
</file>

<file path=xl/sharedStrings.xml><?xml version="1.0" encoding="utf-8"?>
<sst xmlns="http://schemas.openxmlformats.org/spreadsheetml/2006/main" count="213" uniqueCount="165">
  <si>
    <t>Konec cesty (místo, datum)</t>
  </si>
  <si>
    <t>Místo jednání</t>
  </si>
  <si>
    <t>Účel a průběh cesty</t>
  </si>
  <si>
    <t>vyplacená dne</t>
  </si>
  <si>
    <t>Kč</t>
  </si>
  <si>
    <t>Datum</t>
  </si>
  <si>
    <t>Místo jednání podtrhněte</t>
  </si>
  <si>
    <t>v hod.</t>
  </si>
  <si>
    <t>Jízdné a místní přeprava</t>
  </si>
  <si>
    <t>Stravné</t>
  </si>
  <si>
    <t>Nocležné</t>
  </si>
  <si>
    <t>Nutné vedlejší výdaje</t>
  </si>
  <si>
    <t>Celkem</t>
  </si>
  <si>
    <t>Upraveno</t>
  </si>
  <si>
    <r>
      <t xml:space="preserve">Odjezd - příjezd </t>
    </r>
    <r>
      <rPr>
        <vertAlign val="superscript"/>
        <sz val="8"/>
        <rFont val="Arial"/>
        <family val="0"/>
      </rPr>
      <t>1)</t>
    </r>
  </si>
  <si>
    <t>Odjezd</t>
  </si>
  <si>
    <t>Příjezd</t>
  </si>
  <si>
    <t>AUS - auto služební</t>
  </si>
  <si>
    <t>AUV - auto vlastní</t>
  </si>
  <si>
    <t>MOS - motocykl služební</t>
  </si>
  <si>
    <t>Prohlašuji, že jsem všechny údaje uvedl plně a správně</t>
  </si>
  <si>
    <t>Datum a podpis pracovníka</t>
  </si>
  <si>
    <t>ano</t>
  </si>
  <si>
    <t>ne</t>
  </si>
  <si>
    <t xml:space="preserve"> O - osobní vlak</t>
  </si>
  <si>
    <t xml:space="preserve"> R - rychlík</t>
  </si>
  <si>
    <t xml:space="preserve"> A - autobus</t>
  </si>
  <si>
    <t xml:space="preserve"> L - letadlo</t>
  </si>
  <si>
    <r>
      <t xml:space="preserve"> 1)</t>
    </r>
    <r>
      <rPr>
        <sz val="7"/>
        <rFont val="Arial"/>
        <family val="2"/>
      </rPr>
      <t xml:space="preserve"> Dobu odjezdu a příjezdu u veřejného dopravního prostředku vyplňte podle jízdního řádu</t>
    </r>
  </si>
  <si>
    <r>
      <t xml:space="preserve"> 2)</t>
    </r>
    <r>
      <rPr>
        <sz val="7"/>
        <rFont val="Arial"/>
        <family val="2"/>
      </rPr>
      <t xml:space="preserve"> Uvádějte ve zkratce</t>
    </r>
  </si>
  <si>
    <t xml:space="preserve"> Počátek cesty (místo, datum, hodina)</t>
  </si>
  <si>
    <t>INFORMACE O SOUKROMÉM VOZIDLE:</t>
  </si>
  <si>
    <t>Typ vozidla:</t>
  </si>
  <si>
    <t>Obsah válců:</t>
  </si>
  <si>
    <t>Údaje o spotřebě podle technického průkazu:</t>
  </si>
  <si>
    <t>Hodnota 1 (l/100km)</t>
  </si>
  <si>
    <t>Hodnota 2 (l/100km)</t>
  </si>
  <si>
    <t>Hodnota 3 (l/100km)</t>
  </si>
  <si>
    <t>Hodnota 4 (l/100km)</t>
  </si>
  <si>
    <t>Náhrada za 1km jízdy (Kč):</t>
  </si>
  <si>
    <t>l / 100km</t>
  </si>
  <si>
    <t>tj.</t>
  </si>
  <si>
    <t>Kč / 1 km</t>
  </si>
  <si>
    <t xml:space="preserve">z výchozího místa   </t>
  </si>
  <si>
    <t>do cílového místa</t>
  </si>
  <si>
    <t>nebyla</t>
  </si>
  <si>
    <t xml:space="preserve">Jméno a příjmení zaměstnance   </t>
  </si>
  <si>
    <t>Pracoviště</t>
  </si>
  <si>
    <t>byla</t>
  </si>
  <si>
    <t>Typ vozidla</t>
  </si>
  <si>
    <t>druh použitých PHM</t>
  </si>
  <si>
    <t xml:space="preserve">SPZ </t>
  </si>
  <si>
    <t xml:space="preserve">Číslo havarijní pojistky pro tuzemsko </t>
  </si>
  <si>
    <t xml:space="preserve">Číslo havarijní pojistky pro zahraničí  </t>
  </si>
  <si>
    <t xml:space="preserve">Jména spolucestujících </t>
  </si>
  <si>
    <t xml:space="preserve">Důvod použití soukromého vozidla </t>
  </si>
  <si>
    <t>Prohlášení</t>
  </si>
  <si>
    <t>*</t>
  </si>
  <si>
    <t xml:space="preserve">V Brně dne </t>
  </si>
  <si>
    <t>Podpis zaměstnance</t>
  </si>
  <si>
    <t>Výpočet náhrady za použití soukromého motorového vozidla k dokladu</t>
  </si>
  <si>
    <t>„PRACOVNÍ CESTA“ č.</t>
  </si>
  <si>
    <t>Měna</t>
  </si>
  <si>
    <t>A.</t>
  </si>
  <si>
    <t>Počet ujetých km</t>
  </si>
  <si>
    <t>B.</t>
  </si>
  <si>
    <t>Normovaná spotřeba PHM</t>
  </si>
  <si>
    <t>C.</t>
  </si>
  <si>
    <t>Cena PHM / 1litr</t>
  </si>
  <si>
    <t>D.</t>
  </si>
  <si>
    <t>Počet ujetých km celkem * sazba za 1 km</t>
  </si>
  <si>
    <t>Pokud nemůžete prokázat důvěryhodným dokladem cenu použitých PHM, použijte při vyúčtování náhrad cen stanovených Ministerstvem práce a sociálních věcí.</t>
  </si>
  <si>
    <t>*  Vyberte požadovanou možnost</t>
  </si>
  <si>
    <t>Normovaná hodnota spotřeby:</t>
  </si>
  <si>
    <t>SPZ</t>
  </si>
  <si>
    <t>Druh pohonných hmot:</t>
  </si>
  <si>
    <t>Platnost do:</t>
  </si>
  <si>
    <t>Platná do:</t>
  </si>
  <si>
    <t>OSOBNÍ INFORMACE</t>
  </si>
  <si>
    <t>Pracoviště-útvar:</t>
  </si>
  <si>
    <t>Telefon, linka:</t>
  </si>
  <si>
    <t>Den</t>
  </si>
  <si>
    <t>ujeto km</t>
  </si>
  <si>
    <t>silniční daň</t>
  </si>
  <si>
    <t>Ve dni</t>
  </si>
  <si>
    <t>Titul:</t>
  </si>
  <si>
    <t>Bydliště:</t>
  </si>
  <si>
    <t>Jméno:</t>
  </si>
  <si>
    <t>Příjmení:</t>
  </si>
  <si>
    <t>Pojistka pro zahr:</t>
  </si>
  <si>
    <t>Daň celkem</t>
  </si>
  <si>
    <t>Z á l o h a</t>
  </si>
  <si>
    <t>AUP - auto z půjčovny</t>
  </si>
  <si>
    <t>Pojistka pro tuzem:</t>
  </si>
  <si>
    <t>(A*B*C) / 100 = náhrada za PHM</t>
  </si>
  <si>
    <t>Pro tisk používejte pouze tlačítka v
jednotlivých listech dokumentu!!</t>
  </si>
  <si>
    <t>Pro tisk používejte pouze tlačítka v 
jednotlivých listech dokumentu!!</t>
  </si>
  <si>
    <t>BA 91 Speciál</t>
  </si>
  <si>
    <t>BA 91 Normál</t>
  </si>
  <si>
    <t>BA 95 Super</t>
  </si>
  <si>
    <t>BA 98 Super</t>
  </si>
  <si>
    <t>Motor. nafta</t>
  </si>
  <si>
    <t>Cena poh.hmot (Kč/litr):</t>
  </si>
  <si>
    <t>Údaje o vyhláškou stanovené ceně pohonných hmot najdete na:</t>
  </si>
  <si>
    <t>Výše náhrad za 1km jízdy je uvedena na adrese:</t>
  </si>
  <si>
    <t>https://inet.muni.cz/proxy/rec/smernice/Tab.2.htm</t>
  </si>
  <si>
    <t xml:space="preserve">Cena podle vyhlášky </t>
  </si>
  <si>
    <r>
      <t xml:space="preserve">Náhrada za použití vozidla  </t>
    </r>
    <r>
      <rPr>
        <b/>
        <sz val="9"/>
        <rFont val="Tahoma"/>
        <family val="2"/>
      </rPr>
      <t>celkem</t>
    </r>
    <r>
      <rPr>
        <sz val="9"/>
        <rFont val="Tahoma"/>
        <family val="2"/>
      </rPr>
      <t>:</t>
    </r>
  </si>
  <si>
    <t>a zpět.</t>
  </si>
  <si>
    <t xml:space="preserve">Normovaná spotřeba PHM dle norem ES v litrech na 100 km </t>
  </si>
  <si>
    <t>Telefon (linka):</t>
  </si>
  <si>
    <t>Pracoviště:</t>
  </si>
  <si>
    <t>Příjmení, jméno, titul</t>
  </si>
  <si>
    <t>Bydliště</t>
  </si>
  <si>
    <t>v hotovosti</t>
  </si>
  <si>
    <t>šekem</t>
  </si>
  <si>
    <t>zakázka</t>
  </si>
  <si>
    <t>podzakázka</t>
  </si>
  <si>
    <t>pracoviště</t>
  </si>
  <si>
    <t>činnost</t>
  </si>
  <si>
    <t>fakult. účet</t>
  </si>
  <si>
    <t>částka</t>
  </si>
  <si>
    <t>jméno</t>
  </si>
  <si>
    <t>datum</t>
  </si>
  <si>
    <t>podpis</t>
  </si>
  <si>
    <t>Přímý nadřízený</t>
  </si>
  <si>
    <t>Správce rozpočtu</t>
  </si>
  <si>
    <t>Hlavní účetní</t>
  </si>
  <si>
    <t>Příkazce operace*</t>
  </si>
  <si>
    <t xml:space="preserve"> Bezplatně bylo poskytnuto:</t>
  </si>
  <si>
    <t xml:space="preserve">datum a podpis pracovníka </t>
  </si>
  <si>
    <t>Spolucestující:</t>
  </si>
  <si>
    <t>Způsob dopravy:</t>
  </si>
  <si>
    <t>Forma výplaty zálohy:</t>
  </si>
  <si>
    <t>* pokud není totožný s přímým nadřízeným</t>
  </si>
  <si>
    <t>bankovním převodem na účet č.:</t>
  </si>
  <si>
    <r>
      <t xml:space="preserve">Povolená záloha </t>
    </r>
    <r>
      <rPr>
        <b/>
        <sz val="9"/>
        <rFont val="Tahoma"/>
        <family val="2"/>
      </rPr>
      <t>Kč</t>
    </r>
  </si>
  <si>
    <t>pokl.doklad číslo</t>
  </si>
  <si>
    <t xml:space="preserve"> </t>
  </si>
  <si>
    <t/>
  </si>
  <si>
    <t>Zpráva o výsledku pracovní cesty byla podána dne</t>
  </si>
  <si>
    <r>
      <t xml:space="preserve"> 3)</t>
    </r>
    <r>
      <rPr>
        <sz val="7"/>
        <color indexed="10"/>
        <rFont val="Arial"/>
        <family val="2"/>
      </rPr>
      <t xml:space="preserve"> </t>
    </r>
    <r>
      <rPr>
        <u val="single"/>
        <sz val="7"/>
        <color indexed="10"/>
        <rFont val="Arial"/>
        <family val="2"/>
      </rPr>
      <t xml:space="preserve">Počet km uvádějte jen při použití jiného než veřejného hromadného 
</t>
    </r>
    <r>
      <rPr>
        <sz val="7"/>
        <color indexed="10"/>
        <rFont val="Arial"/>
        <family val="2"/>
      </rPr>
      <t xml:space="preserve">   </t>
    </r>
    <r>
      <rPr>
        <u val="single"/>
        <sz val="7"/>
        <color indexed="10"/>
        <rFont val="Arial"/>
        <family val="2"/>
      </rPr>
      <t>dopravního prostředku</t>
    </r>
  </si>
  <si>
    <r>
      <t xml:space="preserve">Použitý dopravní prostředek </t>
    </r>
    <r>
      <rPr>
        <vertAlign val="superscript"/>
        <sz val="8"/>
        <rFont val="Arial"/>
        <family val="0"/>
      </rPr>
      <t>2)</t>
    </r>
  </si>
  <si>
    <t>K o n t r o l a   p o   v z n i k u   z á v a z k u</t>
  </si>
  <si>
    <t xml:space="preserve">        ubytování</t>
  </si>
  <si>
    <t xml:space="preserve">        snídaně           oběd           večeře</t>
  </si>
  <si>
    <t>C e l k e m</t>
  </si>
  <si>
    <t>Souhlas se způ-   
sobem provedení</t>
  </si>
  <si>
    <t>P ř e d b ě ž n á   k o n t r o l a   p ř e d   v z n i k e m   z á v a z k u</t>
  </si>
  <si>
    <t>Příkazce operace</t>
  </si>
  <si>
    <t>https://inet.muni.cz/proxy/rec/smernice/cestovni_nahrady_20122006_priloha_1_Nahrada_za_spotrebovane_PHM.doc</t>
  </si>
  <si>
    <t>https://inet.muni.cz/proxy/rec/smernice/cestovni_nahrady_20122006_priloha_Tabulky.xls</t>
  </si>
  <si>
    <t>Aktuální informace o výši cestovních náhrad jsou uvedeny na následující adrese:</t>
  </si>
  <si>
    <r>
      <t xml:space="preserve">Vzdálenost v km </t>
    </r>
    <r>
      <rPr>
        <vertAlign val="superscript"/>
        <sz val="8"/>
        <color indexed="10"/>
        <rFont val="Arial"/>
        <family val="2"/>
      </rPr>
      <t>3)</t>
    </r>
  </si>
  <si>
    <t>POUŽITÍ SOUKROMÉHO SILNIČNÍHO MOTOROVÉHO VOZIDLA K PRACOVNÍ CESTĚ</t>
  </si>
  <si>
    <t>Pracovní cesta konaná ve dnech:</t>
  </si>
  <si>
    <t>Za použití soukromého vozidla bude zaměstnanci vyplacena náhrada ve výši</t>
  </si>
  <si>
    <t>Podpis zástupce HS</t>
  </si>
  <si>
    <t>odpovídající ceně jízdenky určeného hromadného dopravního prostředku, tj.</t>
  </si>
  <si>
    <r>
      <t xml:space="preserve">S o u h l a s í m  </t>
    </r>
    <r>
      <rPr>
        <sz val="10"/>
        <rFont val="Tahoma"/>
        <family val="2"/>
      </rPr>
      <t>s použitím svého soukromého silničního motorového vozidla při výše uvedené pracovní cestě a</t>
    </r>
  </si>
  <si>
    <r>
      <t>p r o h l a š u j i,</t>
    </r>
    <r>
      <rPr>
        <sz val="10"/>
        <rFont val="Tahoma"/>
        <family val="2"/>
      </rPr>
      <t xml:space="preserve"> že uvedené údaje odpovídají skutečnosti, vozidlo je havarijně pojištěno po celou dobu pracovní cesty a že služební cestu vykonám nejkratší možnou trasou, účelně a hospodárně.</t>
    </r>
  </si>
  <si>
    <t>výdajů za spotřebované PHM a sazby za ujeté kilometry</t>
  </si>
  <si>
    <t>Česon</t>
  </si>
  <si>
    <t>Národní muzeum</t>
  </si>
  <si>
    <t>Václavské nám.68, 115 79 Praha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</si>
</sst>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h:mm;@"/>
    <numFmt numFmtId="166" formatCode="d/m/yy;@"/>
    <numFmt numFmtId="167" formatCode="#,##0.00_ ;\-#,##0.00\ "/>
    <numFmt numFmtId="168" formatCode="0.00_ ;\-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&quot; l/100km&quot;"/>
    <numFmt numFmtId="173" formatCode="0.0"/>
    <numFmt numFmtId="174" formatCode="#,##0&quot; km&quot;"/>
    <numFmt numFmtId="175" formatCode="#,##0.00&quot; l/100 km&quot;"/>
    <numFmt numFmtId="176" formatCode="d\.\ mmmm\ yyyy"/>
    <numFmt numFmtId="177" formatCode="#,##0.00\ &quot;Kč&quot;"/>
    <numFmt numFmtId="178" formatCode="[&gt;0]#,##0.00\ &quot;Kč&quot;;#;#"/>
    <numFmt numFmtId="179" formatCode="[&gt;0]#,##0&quot; km&quot;;#;#"/>
    <numFmt numFmtId="180" formatCode="#,##0.00\ _K_č"/>
  </numFmts>
  <fonts count="7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18"/>
      <name val="Arial"/>
      <family val="0"/>
    </font>
    <font>
      <vertAlign val="superscript"/>
      <sz val="8"/>
      <name val="Arial"/>
      <family val="0"/>
    </font>
    <font>
      <vertAlign val="superscript"/>
      <sz val="7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Tahoma"/>
      <family val="0"/>
    </font>
    <font>
      <b/>
      <sz val="8"/>
      <name val="Tahoma"/>
      <family val="2"/>
    </font>
    <font>
      <b/>
      <i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b/>
      <sz val="14"/>
      <color indexed="9"/>
      <name val="Arial"/>
      <family val="2"/>
    </font>
    <font>
      <sz val="10"/>
      <name val="Arial CE"/>
      <family val="0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1"/>
      <color indexed="12"/>
      <name val="Tahoma"/>
      <family val="2"/>
    </font>
    <font>
      <b/>
      <sz val="12"/>
      <name val="Tahoma"/>
      <family val="2"/>
    </font>
    <font>
      <i/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9"/>
      <color indexed="58"/>
      <name val="Tahoma"/>
      <family val="2"/>
    </font>
    <font>
      <b/>
      <sz val="8"/>
      <color indexed="10"/>
      <name val="Tahoma"/>
      <family val="2"/>
    </font>
    <font>
      <b/>
      <sz val="8"/>
      <color indexed="61"/>
      <name val="Arial"/>
      <family val="2"/>
    </font>
    <font>
      <b/>
      <sz val="10"/>
      <color indexed="60"/>
      <name val="Tahoma"/>
      <family val="2"/>
    </font>
    <font>
      <sz val="9"/>
      <color indexed="60"/>
      <name val="Tahoma"/>
      <family val="2"/>
    </font>
    <font>
      <u val="single"/>
      <vertAlign val="superscript"/>
      <sz val="7"/>
      <color indexed="10"/>
      <name val="Arial"/>
      <family val="2"/>
    </font>
    <font>
      <u val="single"/>
      <sz val="7"/>
      <color indexed="10"/>
      <name val="Arial"/>
      <family val="2"/>
    </font>
    <font>
      <sz val="8"/>
      <name val="Verdana"/>
      <family val="2"/>
    </font>
    <font>
      <b/>
      <i/>
      <sz val="8"/>
      <name val="Arial"/>
      <family val="2"/>
    </font>
    <font>
      <sz val="10"/>
      <name val="Arial Narrow"/>
      <family val="2"/>
    </font>
    <font>
      <b/>
      <sz val="8"/>
      <color indexed="12"/>
      <name val="Tahoma"/>
      <family val="2"/>
    </font>
    <font>
      <b/>
      <u val="single"/>
      <sz val="8"/>
      <name val="Tahoma"/>
      <family val="2"/>
    </font>
    <font>
      <b/>
      <u val="single"/>
      <sz val="8"/>
      <color indexed="10"/>
      <name val="Tahoma"/>
      <family val="2"/>
    </font>
    <font>
      <i/>
      <sz val="8"/>
      <name val="Verdana"/>
      <family val="2"/>
    </font>
    <font>
      <sz val="9"/>
      <color indexed="62"/>
      <name val="Tahoma"/>
      <family val="2"/>
    </font>
    <font>
      <sz val="9"/>
      <color indexed="10"/>
      <name val="Tahoma"/>
      <family val="2"/>
    </font>
    <font>
      <i/>
      <u val="single"/>
      <sz val="10"/>
      <color indexed="9"/>
      <name val="Tahoma"/>
      <family val="2"/>
    </font>
    <font>
      <i/>
      <sz val="10"/>
      <color indexed="9"/>
      <name val="Tahoma"/>
      <family val="2"/>
    </font>
    <font>
      <b/>
      <sz val="16"/>
      <color indexed="9"/>
      <name val="Tahoma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sz val="7"/>
      <name val="Tahoma"/>
      <family val="2"/>
    </font>
    <font>
      <b/>
      <i/>
      <sz val="9"/>
      <color indexed="10"/>
      <name val="Verdana"/>
      <family val="2"/>
    </font>
    <font>
      <sz val="9"/>
      <color indexed="12"/>
      <name val="Tahoma"/>
      <family val="2"/>
    </font>
    <font>
      <sz val="8"/>
      <color indexed="62"/>
      <name val="Arial Narrow"/>
      <family val="2"/>
    </font>
    <font>
      <u val="singleAccounting"/>
      <sz val="8"/>
      <color indexed="62"/>
      <name val="Tahoma"/>
      <family val="2"/>
    </font>
    <font>
      <sz val="10"/>
      <name val="Arial Narrow "/>
      <family val="2"/>
    </font>
    <font>
      <sz val="7"/>
      <color indexed="10"/>
      <name val="Tahoma"/>
      <family val="2"/>
    </font>
    <font>
      <b/>
      <sz val="10"/>
      <name val="Verdana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u val="single"/>
      <sz val="9"/>
      <name val="Tahoma"/>
      <family val="2"/>
    </font>
    <font>
      <b/>
      <sz val="8"/>
      <name val="Arial"/>
      <family val="2"/>
    </font>
    <font>
      <i/>
      <sz val="10"/>
      <name val="Arial Narrow "/>
      <family val="2"/>
    </font>
    <font>
      <u val="single"/>
      <sz val="9"/>
      <color indexed="12"/>
      <name val="Tahoma"/>
      <family val="2"/>
    </font>
    <font>
      <vertAlign val="superscript"/>
      <sz val="8"/>
      <color indexed="10"/>
      <name val="Arial"/>
      <family val="2"/>
    </font>
    <font>
      <i/>
      <u val="single"/>
      <sz val="9"/>
      <color indexed="62"/>
      <name val="Tahoma"/>
      <family val="2"/>
    </font>
    <font>
      <b/>
      <i/>
      <sz val="14"/>
      <name val="Arial"/>
      <family val="2"/>
    </font>
  </fonts>
  <fills count="21">
    <fill>
      <patternFill/>
    </fill>
    <fill>
      <patternFill patternType="gray125"/>
    </fill>
    <fill>
      <patternFill patternType="gray0625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3"/>
        <bgColor indexed="9"/>
      </patternFill>
    </fill>
    <fill>
      <patternFill patternType="gray0625">
        <fgColor indexed="40"/>
        <bgColor indexed="9"/>
      </patternFill>
    </fill>
    <fill>
      <patternFill patternType="gray0625">
        <fgColor indexed="49"/>
        <bgColor indexed="9"/>
      </patternFill>
    </fill>
    <fill>
      <patternFill patternType="gray0625">
        <fgColor indexed="40"/>
      </patternFill>
    </fill>
    <fill>
      <patternFill patternType="gray0625">
        <fgColor indexed="44"/>
      </patternFill>
    </fill>
    <fill>
      <patternFill patternType="solid">
        <fgColor indexed="65"/>
        <bgColor indexed="64"/>
      </patternFill>
    </fill>
    <fill>
      <patternFill patternType="mediumGray">
        <fgColor indexed="41"/>
        <bgColor indexed="41"/>
      </patternFill>
    </fill>
  </fills>
  <borders count="200">
    <border>
      <left/>
      <right/>
      <top/>
      <bottom/>
      <diagonal/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medium">
        <color indexed="49"/>
      </bottom>
    </border>
    <border>
      <left style="dotted">
        <color indexed="49"/>
      </left>
      <right style="dotted">
        <color indexed="49"/>
      </right>
      <top style="medium">
        <color indexed="49"/>
      </top>
      <bottom style="dotted">
        <color indexed="49"/>
      </bottom>
    </border>
    <border>
      <left style="dotted">
        <color indexed="49"/>
      </left>
      <right style="thick">
        <color indexed="49"/>
      </right>
      <top style="medium">
        <color indexed="49"/>
      </top>
      <bottom style="dotted">
        <color indexed="49"/>
      </bottom>
    </border>
    <border>
      <left style="dotted">
        <color indexed="49"/>
      </left>
      <right style="dotted">
        <color indexed="49"/>
      </right>
      <top style="dotted">
        <color indexed="49"/>
      </top>
      <bottom style="dotted">
        <color indexed="49"/>
      </bottom>
    </border>
    <border>
      <left style="dotted">
        <color indexed="49"/>
      </left>
      <right style="thick">
        <color indexed="49"/>
      </right>
      <top style="dotted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 style="medium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 style="dotted">
        <color indexed="49"/>
      </top>
      <bottom style="dotted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4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9"/>
      </left>
      <right style="thin"/>
      <top style="thin"/>
      <bottom style="thin"/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dotted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double">
        <color indexed="40"/>
      </left>
      <right style="thick">
        <color indexed="49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>
        <color indexed="49"/>
      </left>
      <right>
        <color indexed="63"/>
      </right>
      <top style="double">
        <color indexed="49"/>
      </top>
      <bottom style="hair">
        <color indexed="49"/>
      </bottom>
    </border>
    <border>
      <left>
        <color indexed="63"/>
      </left>
      <right>
        <color indexed="63"/>
      </right>
      <top style="double">
        <color indexed="49"/>
      </top>
      <bottom style="hair">
        <color indexed="49"/>
      </bottom>
    </border>
    <border>
      <left>
        <color indexed="63"/>
      </left>
      <right style="medium">
        <color indexed="49"/>
      </right>
      <top style="double">
        <color indexed="49"/>
      </top>
      <bottom style="hair">
        <color indexed="49"/>
      </bottom>
    </border>
    <border>
      <left style="medium">
        <color indexed="49"/>
      </left>
      <right>
        <color indexed="63"/>
      </right>
      <top style="hair">
        <color indexed="49"/>
      </top>
      <bottom style="hair">
        <color indexed="49"/>
      </bottom>
    </border>
    <border>
      <left>
        <color indexed="63"/>
      </left>
      <right>
        <color indexed="63"/>
      </right>
      <top style="hair">
        <color indexed="49"/>
      </top>
      <bottom style="hair">
        <color indexed="49"/>
      </bottom>
    </border>
    <border>
      <left>
        <color indexed="63"/>
      </left>
      <right style="medium">
        <color indexed="49"/>
      </right>
      <top style="hair">
        <color indexed="49"/>
      </top>
      <bottom style="hair">
        <color indexed="49"/>
      </bottom>
    </border>
    <border>
      <left>
        <color indexed="63"/>
      </left>
      <right style="thick">
        <color indexed="49"/>
      </right>
      <top style="double">
        <color indexed="49"/>
      </top>
      <bottom style="hair">
        <color indexed="49"/>
      </bottom>
    </border>
    <border>
      <left>
        <color indexed="63"/>
      </left>
      <right style="thick">
        <color indexed="49"/>
      </right>
      <top style="hair">
        <color indexed="49"/>
      </top>
      <bottom style="hair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dotted"/>
    </border>
    <border>
      <left>
        <color indexed="63"/>
      </left>
      <right style="thick">
        <color indexed="49"/>
      </right>
      <top style="dotted"/>
      <bottom style="dotted"/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double">
        <color indexed="49"/>
      </bottom>
    </border>
    <border>
      <left style="thick">
        <color indexed="49"/>
      </left>
      <right>
        <color indexed="63"/>
      </right>
      <top style="double">
        <color indexed="49"/>
      </top>
      <bottom style="hair">
        <color indexed="49"/>
      </bottom>
    </border>
    <border>
      <left style="thick">
        <color indexed="49"/>
      </left>
      <right>
        <color indexed="63"/>
      </right>
      <top>
        <color indexed="63"/>
      </top>
      <bottom style="hair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hair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hair">
        <color indexed="49"/>
      </bottom>
    </border>
    <border>
      <left style="dotted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 style="medium">
        <color indexed="49"/>
      </left>
      <right style="dotted">
        <color indexed="49"/>
      </right>
      <top style="medium">
        <color indexed="49"/>
      </top>
      <bottom style="dotted">
        <color indexed="49"/>
      </bottom>
    </border>
    <border>
      <left style="medium">
        <color indexed="49"/>
      </left>
      <right style="dotted">
        <color indexed="49"/>
      </right>
      <top style="dotted">
        <color indexed="49"/>
      </top>
      <bottom style="dotted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hair">
        <color indexed="49"/>
      </bottom>
    </border>
    <border>
      <left style="medium">
        <color indexed="49"/>
      </left>
      <right style="thick">
        <color indexed="49"/>
      </right>
      <top>
        <color indexed="63"/>
      </top>
      <bottom style="hair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double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 style="thick">
        <color indexed="49"/>
      </left>
      <right style="medium">
        <color indexed="49"/>
      </right>
      <top>
        <color indexed="63"/>
      </top>
      <bottom style="hair">
        <color indexed="49"/>
      </bottom>
    </border>
    <border>
      <left style="thick">
        <color indexed="49"/>
      </left>
      <right>
        <color indexed="63"/>
      </right>
      <top style="hair">
        <color indexed="49"/>
      </top>
      <bottom style="hair">
        <color indexed="49"/>
      </bottom>
    </border>
    <border>
      <left style="thick">
        <color indexed="49"/>
      </left>
      <right style="medium">
        <color indexed="49"/>
      </right>
      <top style="medium">
        <color indexed="49"/>
      </top>
      <bottom style="dotted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dotted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 style="thick">
        <color indexed="49"/>
      </left>
      <right style="medium">
        <color indexed="49"/>
      </right>
      <top style="dotted">
        <color indexed="49"/>
      </top>
      <bottom style="dotted">
        <color indexed="49"/>
      </bottom>
    </border>
    <border>
      <left style="medium">
        <color indexed="49"/>
      </left>
      <right style="medium">
        <color indexed="49"/>
      </right>
      <top style="dotted">
        <color indexed="49"/>
      </top>
      <bottom style="dotted">
        <color indexed="49"/>
      </bottom>
    </border>
    <border>
      <left style="medium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 style="double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dotted">
        <color indexed="49"/>
      </bottom>
    </border>
    <border>
      <left style="double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>
        <color indexed="63"/>
      </left>
      <right style="medium">
        <color indexed="49"/>
      </right>
      <top style="dotted">
        <color indexed="49"/>
      </top>
      <bottom style="dotted">
        <color indexed="49"/>
      </bottom>
    </border>
    <border>
      <left style="medium">
        <color indexed="49"/>
      </left>
      <right style="dotted">
        <color indexed="49"/>
      </right>
      <top style="dotted">
        <color indexed="49"/>
      </top>
      <bottom style="medium">
        <color indexed="49"/>
      </bottom>
    </border>
    <border>
      <left style="dotted">
        <color indexed="49"/>
      </left>
      <right style="dotted">
        <color indexed="49"/>
      </right>
      <top style="dotted">
        <color indexed="49"/>
      </top>
      <bottom style="medium">
        <color indexed="49"/>
      </bottom>
    </border>
    <border>
      <left style="thick">
        <color indexed="49"/>
      </left>
      <right style="medium">
        <color indexed="49"/>
      </right>
      <top style="dotted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dotted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dotted">
        <color indexed="49"/>
      </top>
      <bottom style="medium">
        <color indexed="49"/>
      </bottom>
    </border>
    <border>
      <left>
        <color indexed="63"/>
      </left>
      <right style="double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double">
        <color indexed="49"/>
      </right>
      <top>
        <color indexed="63"/>
      </top>
      <bottom style="medium">
        <color indexed="49"/>
      </bottom>
    </border>
    <border>
      <left style="double">
        <color indexed="49"/>
      </left>
      <right>
        <color indexed="63"/>
      </right>
      <top style="dotted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dotted">
        <color indexed="49"/>
      </top>
      <bottom style="medium">
        <color indexed="49"/>
      </bottom>
    </border>
    <border>
      <left style="dotted">
        <color indexed="49"/>
      </left>
      <right>
        <color indexed="63"/>
      </right>
      <top style="dotted">
        <color indexed="49"/>
      </top>
      <bottom style="medium">
        <color indexed="49"/>
      </bottom>
    </border>
    <border>
      <left style="dotted">
        <color indexed="49"/>
      </left>
      <right style="thick">
        <color indexed="49"/>
      </right>
      <top style="dotted">
        <color indexed="49"/>
      </top>
      <bottom style="medium">
        <color indexed="49"/>
      </bottom>
    </border>
    <border>
      <left style="dotted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49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49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>
        <color indexed="49"/>
      </left>
      <right style="thin"/>
      <top style="thin"/>
      <bottom>
        <color indexed="63"/>
      </bottom>
    </border>
    <border>
      <left style="thick">
        <color indexed="49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ck">
        <color indexed="49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49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9"/>
      </left>
      <right style="thin"/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49"/>
      </right>
      <top style="dotted"/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9"/>
      </right>
      <top>
        <color indexed="63"/>
      </top>
      <bottom style="dotted"/>
    </border>
    <border>
      <left style="thick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 style="thick">
        <color indexed="49"/>
      </left>
      <right>
        <color indexed="63"/>
      </right>
      <top style="dotted">
        <color indexed="49"/>
      </top>
      <bottom style="thick">
        <color indexed="49"/>
      </bottom>
    </border>
    <border>
      <left>
        <color indexed="63"/>
      </left>
      <right style="medium">
        <color indexed="49"/>
      </right>
      <top style="dotted">
        <color indexed="49"/>
      </top>
      <bottom style="thick">
        <color indexed="49"/>
      </bottom>
    </border>
    <border>
      <left>
        <color indexed="63"/>
      </left>
      <right style="dotted">
        <color indexed="49"/>
      </right>
      <top style="dotted">
        <color indexed="49"/>
      </top>
      <bottom>
        <color indexed="63"/>
      </bottom>
    </border>
    <border>
      <left style="dotted">
        <color indexed="49"/>
      </left>
      <right style="dotted">
        <color indexed="49"/>
      </right>
      <top style="dotted">
        <color indexed="49"/>
      </top>
      <bottom>
        <color indexed="63"/>
      </bottom>
    </border>
    <border>
      <left>
        <color indexed="63"/>
      </left>
      <right style="dotted">
        <color indexed="49"/>
      </right>
      <top>
        <color indexed="63"/>
      </top>
      <bottom style="thick">
        <color indexed="49"/>
      </bottom>
    </border>
    <border>
      <left style="dotted">
        <color indexed="49"/>
      </left>
      <right style="dotted">
        <color indexed="49"/>
      </right>
      <top>
        <color indexed="63"/>
      </top>
      <bottom style="thick">
        <color indexed="49"/>
      </bottom>
    </border>
    <border>
      <left style="dotted">
        <color indexed="49"/>
      </left>
      <right style="thick">
        <color indexed="49"/>
      </right>
      <top style="dotted">
        <color indexed="49"/>
      </top>
      <bottom>
        <color indexed="63"/>
      </bottom>
    </border>
    <border>
      <left style="dotted">
        <color indexed="49"/>
      </left>
      <right style="thick">
        <color indexed="49"/>
      </right>
      <top>
        <color indexed="63"/>
      </top>
      <bottom style="thick">
        <color indexed="49"/>
      </bottom>
    </border>
    <border>
      <left>
        <color indexed="63"/>
      </left>
      <right style="dotted">
        <color indexed="49"/>
      </right>
      <top style="medium">
        <color indexed="49"/>
      </top>
      <bottom>
        <color indexed="63"/>
      </bottom>
    </border>
    <border>
      <left style="dotted">
        <color indexed="49"/>
      </left>
      <right style="dotted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dotted">
        <color indexed="49"/>
      </right>
      <top>
        <color indexed="63"/>
      </top>
      <bottom style="dotted">
        <color indexed="49"/>
      </bottom>
    </border>
    <border>
      <left style="dotted">
        <color indexed="49"/>
      </left>
      <right style="dotted">
        <color indexed="49"/>
      </right>
      <top>
        <color indexed="63"/>
      </top>
      <bottom style="dotted">
        <color indexed="49"/>
      </bottom>
    </border>
    <border>
      <left style="dotted">
        <color indexed="49"/>
      </left>
      <right>
        <color indexed="63"/>
      </right>
      <top style="medium">
        <color indexed="49"/>
      </top>
      <bottom>
        <color indexed="63"/>
      </bottom>
    </border>
    <border>
      <left style="dotted">
        <color indexed="49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dotted">
        <color indexed="49"/>
      </bottom>
    </border>
    <border>
      <left style="dotted">
        <color indexed="49"/>
      </left>
      <right style="thick">
        <color indexed="49"/>
      </right>
      <top>
        <color indexed="63"/>
      </top>
      <bottom style="dotted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double">
        <color indexed="49"/>
      </left>
      <right>
        <color indexed="63"/>
      </right>
      <top style="dotted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dotted">
        <color indexed="49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dotted">
        <color indexed="49"/>
      </top>
      <bottom style="dotted">
        <color indexed="49"/>
      </bottom>
    </border>
    <border>
      <left>
        <color indexed="63"/>
      </left>
      <right style="double">
        <color indexed="49"/>
      </right>
      <top style="dotted">
        <color indexed="49"/>
      </top>
      <bottom style="dotted">
        <color indexed="49"/>
      </bottom>
    </border>
    <border>
      <left style="medium">
        <color indexed="49"/>
      </left>
      <right>
        <color indexed="63"/>
      </right>
      <top style="dotted">
        <color indexed="49"/>
      </top>
      <bottom style="thick">
        <color indexed="49"/>
      </bottom>
    </border>
    <border>
      <left>
        <color indexed="63"/>
      </left>
      <right>
        <color indexed="63"/>
      </right>
      <top style="dotted">
        <color indexed="49"/>
      </top>
      <bottom style="thick">
        <color indexed="49"/>
      </bottom>
    </border>
    <border>
      <left>
        <color indexed="63"/>
      </left>
      <right style="double">
        <color indexed="49"/>
      </right>
      <top style="dotted">
        <color indexed="49"/>
      </top>
      <bottom style="thick">
        <color indexed="49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>
        <color indexed="49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dotted">
        <color indexed="49"/>
      </bottom>
    </border>
    <border>
      <left style="thick">
        <color indexed="49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 style="dotted">
        <color indexed="49"/>
      </bottom>
    </border>
    <border>
      <left>
        <color indexed="63"/>
      </left>
      <right style="double">
        <color indexed="49"/>
      </right>
      <top style="medium">
        <color indexed="49"/>
      </top>
      <bottom style="dotted">
        <color indexed="49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dotted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22" fillId="0" borderId="3" xfId="0" applyFont="1" applyFill="1" applyBorder="1" applyAlignment="1" applyProtection="1">
      <alignment/>
      <protection locked="0"/>
    </xf>
    <xf numFmtId="44" fontId="21" fillId="0" borderId="4" xfId="18" applyFont="1" applyFill="1" applyBorder="1" applyAlignment="1" applyProtection="1">
      <alignment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right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vertical="center"/>
      <protection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/>
    </xf>
    <xf numFmtId="0" fontId="9" fillId="3" borderId="9" xfId="20" applyFont="1" applyFill="1" applyBorder="1" applyAlignment="1">
      <alignment horizontal="center" vertical="center" wrapText="1"/>
      <protection/>
    </xf>
    <xf numFmtId="0" fontId="9" fillId="3" borderId="10" xfId="20" applyFont="1" applyFill="1" applyBorder="1" applyAlignment="1">
      <alignment horizontal="center" vertical="center" wrapText="1"/>
      <protection/>
    </xf>
    <xf numFmtId="0" fontId="9" fillId="3" borderId="0" xfId="20" applyFont="1" applyFill="1" applyBorder="1">
      <alignment/>
      <protection/>
    </xf>
    <xf numFmtId="0" fontId="32" fillId="3" borderId="0" xfId="20" applyFont="1" applyFill="1" applyBorder="1">
      <alignment/>
      <protection/>
    </xf>
    <xf numFmtId="0" fontId="18" fillId="3" borderId="0" xfId="20" applyFont="1" applyFill="1" applyBorder="1" applyAlignment="1">
      <alignment wrapText="1"/>
      <protection/>
    </xf>
    <xf numFmtId="0" fontId="9" fillId="3" borderId="0" xfId="20" applyFont="1" applyFill="1" applyBorder="1" applyAlignment="1">
      <alignment wrapText="1"/>
      <protection/>
    </xf>
    <xf numFmtId="0" fontId="9" fillId="3" borderId="0" xfId="20" applyFont="1" applyFill="1" applyBorder="1" applyProtection="1">
      <alignment/>
      <protection locked="0"/>
    </xf>
    <xf numFmtId="0" fontId="9" fillId="3" borderId="0" xfId="20" applyFont="1" applyFill="1" applyBorder="1" applyAlignment="1">
      <alignment/>
      <protection/>
    </xf>
    <xf numFmtId="0" fontId="18" fillId="3" borderId="0" xfId="20" applyFont="1" applyFill="1" applyBorder="1" applyAlignment="1">
      <alignment vertical="center" wrapText="1"/>
      <protection/>
    </xf>
    <xf numFmtId="0" fontId="18" fillId="3" borderId="0" xfId="20" applyFont="1" applyFill="1" applyBorder="1" applyAlignment="1">
      <alignment horizontal="left"/>
      <protection/>
    </xf>
    <xf numFmtId="0" fontId="9" fillId="3" borderId="0" xfId="20" applyFont="1" applyFill="1" applyBorder="1" applyAlignment="1">
      <alignment vertical="top" wrapText="1"/>
      <protection/>
    </xf>
    <xf numFmtId="0" fontId="9" fillId="3" borderId="0" xfId="20" applyFont="1" applyFill="1" applyBorder="1" applyAlignment="1">
      <alignment vertical="center"/>
      <protection/>
    </xf>
    <xf numFmtId="0" fontId="9" fillId="3" borderId="0" xfId="20" applyFont="1" applyFill="1" applyBorder="1" applyAlignment="1">
      <alignment horizontal="justify" vertical="top" wrapText="1"/>
      <protection/>
    </xf>
    <xf numFmtId="0" fontId="9" fillId="4" borderId="0" xfId="20" applyFont="1" applyFill="1" applyBorder="1">
      <alignment/>
      <protection/>
    </xf>
    <xf numFmtId="0" fontId="18" fillId="4" borderId="0" xfId="20" applyFont="1" applyFill="1" applyBorder="1" applyAlignment="1">
      <alignment horizontal="left" wrapText="1" indent="1"/>
      <protection/>
    </xf>
    <xf numFmtId="0" fontId="9" fillId="4" borderId="0" xfId="20" applyFont="1" applyFill="1" applyBorder="1" applyAlignment="1">
      <alignment horizontal="center" vertical="top" wrapText="1"/>
      <protection/>
    </xf>
    <xf numFmtId="0" fontId="19" fillId="4" borderId="0" xfId="20" applyFont="1" applyFill="1" applyBorder="1" applyAlignment="1">
      <alignment horizontal="center" vertical="center" wrapText="1"/>
      <protection/>
    </xf>
    <xf numFmtId="0" fontId="18" fillId="4" borderId="0" xfId="20" applyFont="1" applyFill="1" applyBorder="1" applyAlignment="1">
      <alignment horizontal="center" vertical="top" wrapText="1"/>
      <protection/>
    </xf>
    <xf numFmtId="0" fontId="18" fillId="4" borderId="0" xfId="20" applyFont="1" applyFill="1" applyBorder="1" applyAlignment="1">
      <alignment vertical="top" wrapText="1"/>
      <protection/>
    </xf>
    <xf numFmtId="0" fontId="9" fillId="4" borderId="0" xfId="20" applyFont="1" applyFill="1" applyBorder="1" applyAlignment="1">
      <alignment wrapText="1"/>
      <protection/>
    </xf>
    <xf numFmtId="0" fontId="9" fillId="4" borderId="0" xfId="20" applyFont="1" applyFill="1" applyBorder="1" applyAlignment="1">
      <alignment horizontal="center" wrapText="1"/>
      <protection/>
    </xf>
    <xf numFmtId="0" fontId="18" fillId="4" borderId="0" xfId="20" applyFont="1" applyFill="1" applyBorder="1" applyAlignment="1">
      <alignment horizontal="left" wrapText="1"/>
      <protection/>
    </xf>
    <xf numFmtId="172" fontId="18" fillId="4" borderId="0" xfId="20" applyNumberFormat="1" applyFont="1" applyFill="1" applyBorder="1" applyAlignment="1">
      <alignment horizontal="left" wrapText="1"/>
      <protection/>
    </xf>
    <xf numFmtId="0" fontId="18" fillId="4" borderId="0" xfId="20" applyFont="1" applyFill="1" applyBorder="1">
      <alignment/>
      <protection/>
    </xf>
    <xf numFmtId="0" fontId="24" fillId="4" borderId="0" xfId="20" applyFont="1" applyFill="1" applyBorder="1" applyAlignment="1">
      <alignment horizontal="center" vertical="center" wrapText="1"/>
      <protection/>
    </xf>
    <xf numFmtId="0" fontId="20" fillId="4" borderId="0" xfId="20" applyFont="1" applyFill="1" applyBorder="1" applyAlignment="1">
      <alignment horizontal="justify" vertical="center" wrapText="1"/>
      <protection/>
    </xf>
    <xf numFmtId="0" fontId="46" fillId="4" borderId="0" xfId="20" applyFont="1" applyFill="1" applyBorder="1" applyAlignment="1">
      <alignment horizontal="center" vertical="top"/>
      <protection/>
    </xf>
    <xf numFmtId="0" fontId="9" fillId="4" borderId="0" xfId="20" applyFont="1" applyFill="1" applyBorder="1" applyAlignment="1">
      <alignment vertical="top" wrapText="1"/>
      <protection/>
    </xf>
    <xf numFmtId="0" fontId="9" fillId="5" borderId="0" xfId="20" applyFont="1" applyFill="1" applyBorder="1" applyAlignment="1">
      <alignment vertical="center" wrapText="1"/>
      <protection/>
    </xf>
    <xf numFmtId="0" fontId="9" fillId="6" borderId="0" xfId="20" applyFont="1" applyFill="1" applyBorder="1" applyAlignment="1">
      <alignment vertical="center" wrapText="1"/>
      <protection/>
    </xf>
    <xf numFmtId="0" fontId="9" fillId="4" borderId="0" xfId="20" applyFont="1" applyFill="1" applyBorder="1" applyAlignment="1">
      <alignment vertical="center" wrapText="1"/>
      <protection/>
    </xf>
    <xf numFmtId="0" fontId="9" fillId="4" borderId="0" xfId="20" applyFont="1" applyFill="1" applyBorder="1" applyAlignment="1">
      <alignment horizontal="justify" vertical="top" wrapText="1"/>
      <protection/>
    </xf>
    <xf numFmtId="0" fontId="21" fillId="4" borderId="0" xfId="20" applyFont="1" applyFill="1" applyBorder="1" applyAlignment="1">
      <alignment horizontal="center" vertical="center"/>
      <protection/>
    </xf>
    <xf numFmtId="0" fontId="9" fillId="4" borderId="0" xfId="20" applyFont="1" applyFill="1" applyBorder="1" applyAlignment="1">
      <alignment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center"/>
      <protection locked="0"/>
    </xf>
    <xf numFmtId="44" fontId="20" fillId="0" borderId="3" xfId="18" applyFon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vertical="center"/>
      <protection/>
    </xf>
    <xf numFmtId="0" fontId="1" fillId="7" borderId="0" xfId="0" applyFont="1" applyFill="1" applyBorder="1" applyAlignment="1" applyProtection="1">
      <alignment vertical="center"/>
      <protection/>
    </xf>
    <xf numFmtId="0" fontId="0" fillId="7" borderId="2" xfId="0" applyFill="1" applyBorder="1" applyAlignment="1" applyProtection="1">
      <alignment vertical="center"/>
      <protection/>
    </xf>
    <xf numFmtId="0" fontId="7" fillId="7" borderId="11" xfId="0" applyFont="1" applyFill="1" applyBorder="1" applyAlignment="1" applyProtection="1">
      <alignment horizontal="center" vertical="center"/>
      <protection/>
    </xf>
    <xf numFmtId="0" fontId="7" fillId="7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right" vertical="center"/>
      <protection/>
    </xf>
    <xf numFmtId="0" fontId="1" fillId="0" borderId="16" xfId="0" applyFont="1" applyFill="1" applyBorder="1" applyAlignment="1" applyProtection="1">
      <alignment horizontal="right" vertical="center"/>
      <protection/>
    </xf>
    <xf numFmtId="2" fontId="1" fillId="0" borderId="15" xfId="0" applyNumberFormat="1" applyFont="1" applyFill="1" applyBorder="1" applyAlignment="1" applyProtection="1">
      <alignment horizontal="right" vertical="center"/>
      <protection/>
    </xf>
    <xf numFmtId="2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 applyProtection="1">
      <alignment horizontal="right" vertical="center"/>
      <protection/>
    </xf>
    <xf numFmtId="2" fontId="1" fillId="0" borderId="18" xfId="0" applyNumberFormat="1" applyFont="1" applyFill="1" applyBorder="1" applyAlignment="1" applyProtection="1">
      <alignment horizontal="right" vertical="center"/>
      <protection/>
    </xf>
    <xf numFmtId="0" fontId="1" fillId="8" borderId="0" xfId="0" applyFont="1" applyFill="1" applyBorder="1" applyAlignment="1" applyProtection="1">
      <alignment horizontal="right" vertical="center"/>
      <protection/>
    </xf>
    <xf numFmtId="2" fontId="1" fillId="8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4" fontId="9" fillId="0" borderId="2" xfId="0" applyNumberFormat="1" applyFont="1" applyFill="1" applyBorder="1" applyAlignment="1" applyProtection="1">
      <alignment horizontal="center" vertical="center"/>
      <protection/>
    </xf>
    <xf numFmtId="14" fontId="7" fillId="7" borderId="0" xfId="0" applyNumberFormat="1" applyFont="1" applyFill="1" applyBorder="1" applyAlignment="1" applyProtection="1">
      <alignment horizontal="center" vertical="center"/>
      <protection/>
    </xf>
    <xf numFmtId="14" fontId="7" fillId="7" borderId="2" xfId="0" applyNumberFormat="1" applyFont="1" applyFill="1" applyBorder="1" applyAlignment="1" applyProtection="1">
      <alignment horizontal="center" vertical="center"/>
      <protection/>
    </xf>
    <xf numFmtId="0" fontId="1" fillId="7" borderId="19" xfId="0" applyFont="1" applyFill="1" applyBorder="1" applyAlignment="1" applyProtection="1">
      <alignment vertical="center"/>
      <protection/>
    </xf>
    <xf numFmtId="0" fontId="0" fillId="8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1" fillId="8" borderId="0" xfId="0" applyFont="1" applyFill="1" applyAlignment="1" applyProtection="1">
      <alignment horizontal="center" vertical="center" wrapText="1"/>
      <protection/>
    </xf>
    <xf numFmtId="0" fontId="4" fillId="9" borderId="1" xfId="0" applyFont="1" applyFill="1" applyBorder="1" applyAlignment="1" applyProtection="1">
      <alignment horizontal="center" vertical="center"/>
      <protection/>
    </xf>
    <xf numFmtId="0" fontId="4" fillId="9" borderId="0" xfId="0" applyFont="1" applyFill="1" applyBorder="1" applyAlignment="1" applyProtection="1">
      <alignment horizontal="center" vertical="center"/>
      <protection/>
    </xf>
    <xf numFmtId="0" fontId="4" fillId="9" borderId="2" xfId="0" applyFont="1" applyFill="1" applyBorder="1" applyAlignment="1" applyProtection="1">
      <alignment horizontal="center" vertical="center"/>
      <protection/>
    </xf>
    <xf numFmtId="0" fontId="0" fillId="8" borderId="0" xfId="0" applyFill="1" applyAlignment="1" applyProtection="1">
      <alignment vertical="center"/>
      <protection/>
    </xf>
    <xf numFmtId="0" fontId="36" fillId="9" borderId="0" xfId="0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vertical="center"/>
      <protection/>
    </xf>
    <xf numFmtId="0" fontId="11" fillId="3" borderId="1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center" vertical="center"/>
      <protection/>
    </xf>
    <xf numFmtId="0" fontId="36" fillId="9" borderId="0" xfId="0" applyFont="1" applyFill="1" applyBorder="1" applyAlignment="1" applyProtection="1">
      <alignment horizontal="left" vertical="center" indent="1"/>
      <protection/>
    </xf>
    <xf numFmtId="0" fontId="25" fillId="9" borderId="0" xfId="0" applyFont="1" applyFill="1" applyBorder="1" applyAlignment="1" applyProtection="1">
      <alignment horizontal="left" vertical="center"/>
      <protection/>
    </xf>
    <xf numFmtId="0" fontId="25" fillId="9" borderId="0" xfId="0" applyFont="1" applyFill="1" applyBorder="1" applyAlignment="1" applyProtection="1">
      <alignment horizontal="left" vertical="center" indent="1"/>
      <protection/>
    </xf>
    <xf numFmtId="0" fontId="1" fillId="9" borderId="0" xfId="0" applyFont="1" applyFill="1" applyBorder="1" applyAlignment="1" applyProtection="1">
      <alignment vertical="center"/>
      <protection/>
    </xf>
    <xf numFmtId="0" fontId="8" fillId="3" borderId="0" xfId="0" applyNumberFormat="1" applyFont="1" applyFill="1" applyBorder="1" applyAlignment="1" applyProtection="1">
      <alignment horizontal="right" vertical="center"/>
      <protection/>
    </xf>
    <xf numFmtId="0" fontId="8" fillId="3" borderId="2" xfId="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20" fillId="0" borderId="21" xfId="0" applyFont="1" applyFill="1" applyBorder="1" applyAlignment="1" applyProtection="1">
      <alignment horizontal="left" vertical="center" indent="1"/>
      <protection/>
    </xf>
    <xf numFmtId="0" fontId="20" fillId="0" borderId="22" xfId="0" applyFont="1" applyFill="1" applyBorder="1" applyAlignment="1" applyProtection="1">
      <alignment horizontal="left" vertical="center" indent="1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2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 horizontal="right" indent="1"/>
      <protection/>
    </xf>
    <xf numFmtId="0" fontId="58" fillId="3" borderId="1" xfId="0" applyFont="1" applyFill="1" applyBorder="1" applyAlignment="1" applyProtection="1">
      <alignment horizontal="left"/>
      <protection/>
    </xf>
    <xf numFmtId="0" fontId="58" fillId="3" borderId="0" xfId="0" applyFont="1" applyFill="1" applyBorder="1" applyAlignment="1" applyProtection="1">
      <alignment horizontal="left"/>
      <protection/>
    </xf>
    <xf numFmtId="0" fontId="58" fillId="9" borderId="0" xfId="0" applyFont="1" applyFill="1" applyBorder="1" applyAlignment="1" applyProtection="1">
      <alignment horizontal="right"/>
      <protection/>
    </xf>
    <xf numFmtId="0" fontId="22" fillId="3" borderId="0" xfId="0" applyFont="1" applyFill="1" applyBorder="1" applyAlignment="1" applyProtection="1">
      <alignment horizontal="right"/>
      <protection/>
    </xf>
    <xf numFmtId="0" fontId="58" fillId="3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2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37" fillId="3" borderId="0" xfId="0" applyFont="1" applyFill="1" applyBorder="1" applyAlignment="1" applyProtection="1">
      <alignment horizontal="right"/>
      <protection/>
    </xf>
    <xf numFmtId="0" fontId="0" fillId="9" borderId="2" xfId="0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left" wrapText="1"/>
      <protection/>
    </xf>
    <xf numFmtId="0" fontId="65" fillId="0" borderId="2" xfId="0" applyFont="1" applyFill="1" applyBorder="1" applyAlignment="1" applyProtection="1">
      <alignment horizontal="left" wrapText="1"/>
      <protection/>
    </xf>
    <xf numFmtId="0" fontId="0" fillId="3" borderId="1" xfId="0" applyFill="1" applyBorder="1" applyAlignment="1" applyProtection="1">
      <alignment vertical="center"/>
      <protection/>
    </xf>
    <xf numFmtId="0" fontId="0" fillId="10" borderId="25" xfId="0" applyFill="1" applyBorder="1" applyAlignment="1" applyProtection="1">
      <alignment vertical="center"/>
      <protection/>
    </xf>
    <xf numFmtId="0" fontId="0" fillId="10" borderId="26" xfId="0" applyFill="1" applyBorder="1" applyAlignment="1" applyProtection="1">
      <alignment vertical="center"/>
      <protection/>
    </xf>
    <xf numFmtId="0" fontId="0" fillId="10" borderId="27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8" borderId="0" xfId="0" applyFont="1" applyFill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  <xf numFmtId="0" fontId="2" fillId="8" borderId="0" xfId="0" applyFont="1" applyFill="1" applyAlignment="1" applyProtection="1">
      <alignment horizontal="center" vertical="top"/>
      <protection/>
    </xf>
    <xf numFmtId="0" fontId="2" fillId="8" borderId="3" xfId="0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5" xfId="0" applyFont="1" applyBorder="1" applyAlignment="1" applyProtection="1">
      <alignment vertical="center"/>
      <protection/>
    </xf>
    <xf numFmtId="0" fontId="30" fillId="8" borderId="0" xfId="0" applyFont="1" applyFill="1" applyAlignment="1" applyProtection="1">
      <alignment horizontal="center" vertical="center"/>
      <protection/>
    </xf>
    <xf numFmtId="0" fontId="1" fillId="8" borderId="3" xfId="0" applyFont="1" applyFill="1" applyBorder="1" applyAlignment="1" applyProtection="1">
      <alignment horizontal="right" vertical="center"/>
      <protection/>
    </xf>
    <xf numFmtId="0" fontId="1" fillId="8" borderId="3" xfId="0" applyFont="1" applyFill="1" applyBorder="1" applyAlignment="1" applyProtection="1">
      <alignment vertical="center"/>
      <protection/>
    </xf>
    <xf numFmtId="178" fontId="1" fillId="8" borderId="3" xfId="0" applyNumberFormat="1" applyFont="1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/>
    </xf>
    <xf numFmtId="2" fontId="3" fillId="2" borderId="7" xfId="0" applyNumberFormat="1" applyFont="1" applyFill="1" applyBorder="1" applyAlignment="1" applyProtection="1">
      <alignment vertical="center"/>
      <protection/>
    </xf>
    <xf numFmtId="178" fontId="8" fillId="8" borderId="3" xfId="0" applyNumberFormat="1" applyFont="1" applyFill="1" applyBorder="1" applyAlignment="1" applyProtection="1">
      <alignment vertical="center"/>
      <protection/>
    </xf>
    <xf numFmtId="0" fontId="0" fillId="8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8" borderId="0" xfId="0" applyFill="1" applyBorder="1" applyAlignment="1" applyProtection="1">
      <alignment vertical="center"/>
      <protection/>
    </xf>
    <xf numFmtId="0" fontId="0" fillId="8" borderId="0" xfId="0" applyFill="1" applyBorder="1" applyAlignment="1" applyProtection="1">
      <alignment/>
      <protection/>
    </xf>
    <xf numFmtId="0" fontId="0" fillId="8" borderId="0" xfId="0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11" borderId="0" xfId="0" applyFont="1" applyFill="1" applyAlignment="1" applyProtection="1">
      <alignment/>
      <protection/>
    </xf>
    <xf numFmtId="0" fontId="12" fillId="12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2" fillId="13" borderId="32" xfId="0" applyFont="1" applyFill="1" applyBorder="1" applyAlignment="1" applyProtection="1">
      <alignment/>
      <protection/>
    </xf>
    <xf numFmtId="0" fontId="22" fillId="13" borderId="33" xfId="0" applyFont="1" applyFill="1" applyBorder="1" applyAlignment="1" applyProtection="1">
      <alignment/>
      <protection/>
    </xf>
    <xf numFmtId="0" fontId="12" fillId="13" borderId="34" xfId="0" applyFont="1" applyFill="1" applyBorder="1" applyAlignment="1" applyProtection="1">
      <alignment/>
      <protection/>
    </xf>
    <xf numFmtId="0" fontId="22" fillId="13" borderId="34" xfId="0" applyFont="1" applyFill="1" applyBorder="1" applyAlignment="1" applyProtection="1">
      <alignment/>
      <protection/>
    </xf>
    <xf numFmtId="0" fontId="12" fillId="13" borderId="35" xfId="0" applyFont="1" applyFill="1" applyBorder="1" applyAlignment="1" applyProtection="1">
      <alignment/>
      <protection/>
    </xf>
    <xf numFmtId="0" fontId="22" fillId="13" borderId="35" xfId="0" applyFont="1" applyFill="1" applyBorder="1" applyAlignment="1" applyProtection="1">
      <alignment/>
      <protection/>
    </xf>
    <xf numFmtId="0" fontId="12" fillId="13" borderId="36" xfId="0" applyFont="1" applyFill="1" applyBorder="1" applyAlignment="1" applyProtection="1">
      <alignment/>
      <protection/>
    </xf>
    <xf numFmtId="0" fontId="12" fillId="13" borderId="0" xfId="0" applyFont="1" applyFill="1" applyBorder="1" applyAlignment="1" applyProtection="1">
      <alignment/>
      <protection/>
    </xf>
    <xf numFmtId="0" fontId="22" fillId="13" borderId="36" xfId="0" applyFont="1" applyFill="1" applyBorder="1" applyAlignment="1" applyProtection="1">
      <alignment/>
      <protection/>
    </xf>
    <xf numFmtId="0" fontId="22" fillId="13" borderId="0" xfId="0" applyFont="1" applyFill="1" applyBorder="1" applyAlignment="1" applyProtection="1">
      <alignment/>
      <protection/>
    </xf>
    <xf numFmtId="0" fontId="15" fillId="13" borderId="36" xfId="0" applyFont="1" applyFill="1" applyBorder="1" applyAlignment="1" applyProtection="1">
      <alignment horizontal="left" indent="1"/>
      <protection/>
    </xf>
    <xf numFmtId="0" fontId="41" fillId="13" borderId="36" xfId="0" applyFont="1" applyFill="1" applyBorder="1" applyAlignment="1" applyProtection="1">
      <alignment horizontal="left" indent="1"/>
      <protection/>
    </xf>
    <xf numFmtId="0" fontId="35" fillId="12" borderId="0" xfId="0" applyFont="1" applyFill="1" applyAlignment="1" applyProtection="1">
      <alignment/>
      <protection/>
    </xf>
    <xf numFmtId="8" fontId="51" fillId="0" borderId="37" xfId="0" applyNumberFormat="1" applyFont="1" applyBorder="1" applyAlignment="1" applyProtection="1">
      <alignment horizontal="center" wrapText="1"/>
      <protection/>
    </xf>
    <xf numFmtId="0" fontId="35" fillId="13" borderId="0" xfId="0" applyFont="1" applyFill="1" applyBorder="1" applyAlignment="1" applyProtection="1">
      <alignment/>
      <protection/>
    </xf>
    <xf numFmtId="8" fontId="51" fillId="0" borderId="38" xfId="0" applyNumberFormat="1" applyFont="1" applyBorder="1" applyAlignment="1" applyProtection="1">
      <alignment horizontal="center" wrapText="1"/>
      <protection/>
    </xf>
    <xf numFmtId="8" fontId="51" fillId="0" borderId="39" xfId="0" applyNumberFormat="1" applyFont="1" applyBorder="1" applyAlignment="1" applyProtection="1">
      <alignment horizontal="center" wrapText="1"/>
      <protection/>
    </xf>
    <xf numFmtId="44" fontId="52" fillId="13" borderId="0" xfId="18" applyFont="1" applyFill="1" applyAlignment="1" applyProtection="1">
      <alignment/>
      <protection/>
    </xf>
    <xf numFmtId="20" fontId="12" fillId="13" borderId="40" xfId="0" applyNumberFormat="1" applyFont="1" applyFill="1" applyBorder="1" applyAlignment="1" applyProtection="1">
      <alignment/>
      <protection/>
    </xf>
    <xf numFmtId="0" fontId="41" fillId="13" borderId="0" xfId="0" applyFont="1" applyFill="1" applyBorder="1" applyAlignment="1" applyProtection="1">
      <alignment horizontal="right"/>
      <protection/>
    </xf>
    <xf numFmtId="0" fontId="22" fillId="13" borderId="36" xfId="0" applyFont="1" applyFill="1" applyBorder="1" applyAlignment="1" applyProtection="1">
      <alignment horizontal="left" indent="1"/>
      <protection/>
    </xf>
    <xf numFmtId="0" fontId="22" fillId="13" borderId="0" xfId="0" applyFont="1" applyFill="1" applyBorder="1" applyAlignment="1" applyProtection="1">
      <alignment horizontal="left" indent="1"/>
      <protection/>
    </xf>
    <xf numFmtId="168" fontId="22" fillId="13" borderId="0" xfId="18" applyNumberFormat="1" applyFont="1" applyFill="1" applyBorder="1" applyAlignment="1" applyProtection="1">
      <alignment horizontal="right"/>
      <protection/>
    </xf>
    <xf numFmtId="167" fontId="22" fillId="13" borderId="0" xfId="0" applyNumberFormat="1" applyFont="1" applyFill="1" applyBorder="1" applyAlignment="1" applyProtection="1">
      <alignment horizontal="right"/>
      <protection/>
    </xf>
    <xf numFmtId="0" fontId="22" fillId="13" borderId="41" xfId="0" applyFont="1" applyFill="1" applyBorder="1" applyAlignment="1" applyProtection="1">
      <alignment/>
      <protection/>
    </xf>
    <xf numFmtId="0" fontId="22" fillId="13" borderId="42" xfId="0" applyFont="1" applyFill="1" applyBorder="1" applyAlignment="1" applyProtection="1">
      <alignment/>
      <protection/>
    </xf>
    <xf numFmtId="44" fontId="53" fillId="13" borderId="0" xfId="0" applyNumberFormat="1" applyFont="1" applyFill="1" applyBorder="1" applyAlignment="1" applyProtection="1">
      <alignment/>
      <protection/>
    </xf>
    <xf numFmtId="44" fontId="12" fillId="12" borderId="0" xfId="18" applyFont="1" applyFill="1" applyAlignment="1" applyProtection="1">
      <alignment/>
      <protection/>
    </xf>
    <xf numFmtId="44" fontId="22" fillId="13" borderId="0" xfId="18" applyFont="1" applyFill="1" applyBorder="1" applyAlignment="1" applyProtection="1">
      <alignment/>
      <protection/>
    </xf>
    <xf numFmtId="0" fontId="12" fillId="13" borderId="43" xfId="0" applyFont="1" applyFill="1" applyBorder="1" applyAlignment="1" applyProtection="1">
      <alignment/>
      <protection/>
    </xf>
    <xf numFmtId="0" fontId="12" fillId="13" borderId="44" xfId="0" applyFont="1" applyFill="1" applyBorder="1" applyAlignment="1" applyProtection="1">
      <alignment/>
      <protection/>
    </xf>
    <xf numFmtId="0" fontId="12" fillId="13" borderId="45" xfId="0" applyFont="1" applyFill="1" applyBorder="1" applyAlignment="1" applyProtection="1">
      <alignment/>
      <protection/>
    </xf>
    <xf numFmtId="0" fontId="22" fillId="13" borderId="43" xfId="0" applyFont="1" applyFill="1" applyBorder="1" applyAlignment="1" applyProtection="1">
      <alignment/>
      <protection/>
    </xf>
    <xf numFmtId="0" fontId="22" fillId="13" borderId="44" xfId="0" applyFont="1" applyFill="1" applyBorder="1" applyAlignment="1" applyProtection="1">
      <alignment/>
      <protection/>
    </xf>
    <xf numFmtId="0" fontId="22" fillId="13" borderId="45" xfId="0" applyFont="1" applyFill="1" applyBorder="1" applyAlignment="1" applyProtection="1">
      <alignment/>
      <protection/>
    </xf>
    <xf numFmtId="0" fontId="13" fillId="11" borderId="0" xfId="0" applyFont="1" applyFill="1" applyAlignment="1" applyProtection="1">
      <alignment/>
      <protection/>
    </xf>
    <xf numFmtId="0" fontId="47" fillId="11" borderId="0" xfId="17" applyFont="1" applyFill="1" applyBorder="1" applyAlignment="1" applyProtection="1">
      <alignment horizontal="justify" vertical="center" wrapText="1"/>
      <protection/>
    </xf>
    <xf numFmtId="0" fontId="47" fillId="12" borderId="0" xfId="17" applyFont="1" applyFill="1" applyBorder="1" applyAlignment="1" applyProtection="1">
      <alignment horizontal="justify" vertical="center" wrapText="1"/>
      <protection/>
    </xf>
    <xf numFmtId="0" fontId="47" fillId="0" borderId="0" xfId="17" applyFont="1" applyFill="1" applyBorder="1" applyAlignment="1" applyProtection="1">
      <alignment horizontal="justify" vertical="center" wrapText="1"/>
      <protection/>
    </xf>
    <xf numFmtId="0" fontId="65" fillId="0" borderId="31" xfId="0" applyFont="1" applyFill="1" applyBorder="1" applyAlignment="1" applyProtection="1">
      <alignment horizontal="left" wrapText="1"/>
      <protection/>
    </xf>
    <xf numFmtId="0" fontId="18" fillId="0" borderId="46" xfId="0" applyNumberFormat="1" applyFont="1" applyFill="1" applyBorder="1" applyAlignment="1" applyProtection="1">
      <alignment vertical="center"/>
      <protection locked="0"/>
    </xf>
    <xf numFmtId="14" fontId="53" fillId="7" borderId="0" xfId="0" applyNumberFormat="1" applyFont="1" applyFill="1" applyBorder="1" applyAlignment="1" applyProtection="1">
      <alignment horizontal="left" vertical="center"/>
      <protection/>
    </xf>
    <xf numFmtId="0" fontId="9" fillId="3" borderId="47" xfId="20" applyFont="1" applyFill="1" applyBorder="1" applyAlignment="1">
      <alignment horizontal="center" vertical="center" wrapText="1"/>
      <protection/>
    </xf>
    <xf numFmtId="0" fontId="9" fillId="3" borderId="0" xfId="20" applyFont="1" applyFill="1" applyBorder="1">
      <alignment/>
      <protection/>
    </xf>
    <xf numFmtId="0" fontId="9" fillId="3" borderId="0" xfId="20" applyFont="1" applyFill="1" applyBorder="1" applyProtection="1">
      <alignment/>
      <protection locked="0"/>
    </xf>
    <xf numFmtId="0" fontId="9" fillId="3" borderId="48" xfId="20" applyFont="1" applyFill="1" applyBorder="1" applyAlignment="1">
      <alignment horizontal="center" vertical="center" wrapText="1"/>
      <protection/>
    </xf>
    <xf numFmtId="0" fontId="9" fillId="3" borderId="0" xfId="20" applyFont="1" applyFill="1" applyBorder="1" applyAlignment="1">
      <alignment vertical="top" wrapText="1"/>
      <protection/>
    </xf>
    <xf numFmtId="0" fontId="9" fillId="3" borderId="49" xfId="20" applyFont="1" applyFill="1" applyBorder="1" applyAlignment="1">
      <alignment vertical="center" wrapText="1"/>
      <protection/>
    </xf>
    <xf numFmtId="0" fontId="9" fillId="3" borderId="50" xfId="20" applyFont="1" applyFill="1" applyBorder="1" applyAlignment="1">
      <alignment vertical="center" wrapText="1"/>
      <protection/>
    </xf>
    <xf numFmtId="0" fontId="18" fillId="3" borderId="51" xfId="20" applyNumberFormat="1" applyFont="1" applyFill="1" applyBorder="1" applyAlignment="1">
      <alignment horizontal="left" vertical="center" wrapText="1" indent="1"/>
      <protection/>
    </xf>
    <xf numFmtId="0" fontId="18" fillId="3" borderId="52" xfId="20" applyFont="1" applyFill="1" applyBorder="1" applyAlignment="1" applyProtection="1">
      <alignment horizontal="left" vertical="center" wrapText="1" indent="1"/>
      <protection locked="0"/>
    </xf>
    <xf numFmtId="0" fontId="9" fillId="14" borderId="47" xfId="20" applyFont="1" applyFill="1" applyBorder="1" applyAlignment="1" applyProtection="1">
      <alignment vertical="center" wrapText="1"/>
      <protection locked="0"/>
    </xf>
    <xf numFmtId="178" fontId="18" fillId="3" borderId="53" xfId="20" applyNumberFormat="1" applyFont="1" applyFill="1" applyBorder="1" applyAlignment="1">
      <alignment vertical="center" wrapText="1"/>
      <protection/>
    </xf>
    <xf numFmtId="178" fontId="18" fillId="3" borderId="54" xfId="20" applyNumberFormat="1" applyFont="1" applyFill="1" applyBorder="1" applyAlignment="1">
      <alignment vertical="center" wrapText="1"/>
      <protection/>
    </xf>
    <xf numFmtId="178" fontId="18" fillId="3" borderId="55" xfId="20" applyNumberFormat="1" applyFont="1" applyFill="1" applyBorder="1" applyAlignment="1">
      <alignment vertical="center" wrapText="1"/>
      <protection/>
    </xf>
    <xf numFmtId="0" fontId="9" fillId="3" borderId="56" xfId="20" applyFont="1" applyFill="1" applyBorder="1" applyAlignment="1">
      <alignment horizontal="right" wrapText="1"/>
      <protection/>
    </xf>
    <xf numFmtId="0" fontId="9" fillId="3" borderId="0" xfId="20" applyFont="1" applyFill="1" applyBorder="1" applyAlignment="1">
      <alignment horizontal="right" wrapText="1"/>
      <protection/>
    </xf>
    <xf numFmtId="0" fontId="20" fillId="3" borderId="0" xfId="20" applyFont="1" applyFill="1" applyBorder="1" applyAlignment="1">
      <alignment horizontal="left" wrapText="1"/>
      <protection/>
    </xf>
    <xf numFmtId="172" fontId="18" fillId="3" borderId="52" xfId="20" applyNumberFormat="1" applyFont="1" applyFill="1" applyBorder="1" applyAlignment="1">
      <alignment horizontal="left" vertical="center" wrapText="1" indent="1"/>
      <protection/>
    </xf>
    <xf numFmtId="0" fontId="24" fillId="3" borderId="56" xfId="20" applyFont="1" applyFill="1" applyBorder="1" applyAlignment="1">
      <alignment horizontal="center" vertical="center" wrapText="1"/>
      <protection/>
    </xf>
    <xf numFmtId="0" fontId="22" fillId="3" borderId="0" xfId="20" applyFont="1" applyFill="1" applyBorder="1" applyAlignment="1">
      <alignment vertical="center" wrapText="1"/>
      <protection/>
    </xf>
    <xf numFmtId="0" fontId="9" fillId="3" borderId="51" xfId="20" applyFont="1" applyFill="1" applyBorder="1" applyAlignment="1" applyProtection="1">
      <alignment horizontal="left" vertical="center" wrapText="1" indent="1"/>
      <protection locked="0"/>
    </xf>
    <xf numFmtId="0" fontId="9" fillId="3" borderId="0" xfId="20" applyFont="1" applyFill="1" applyBorder="1" applyAlignment="1">
      <alignment wrapText="1"/>
      <protection/>
    </xf>
    <xf numFmtId="0" fontId="24" fillId="3" borderId="0" xfId="20" applyFont="1" applyFill="1" applyBorder="1" applyAlignment="1">
      <alignment horizontal="center" vertical="center" wrapText="1"/>
      <protection/>
    </xf>
    <xf numFmtId="14" fontId="18" fillId="3" borderId="51" xfId="20" applyNumberFormat="1" applyFont="1" applyFill="1" applyBorder="1" applyAlignment="1">
      <alignment horizontal="left" vertical="center" wrapText="1" indent="1"/>
      <protection/>
    </xf>
    <xf numFmtId="0" fontId="18" fillId="3" borderId="51" xfId="20" applyFont="1" applyFill="1" applyBorder="1" applyAlignment="1">
      <alignment horizontal="left" vertical="center" wrapText="1" indent="1"/>
      <protection/>
    </xf>
    <xf numFmtId="0" fontId="18" fillId="3" borderId="52" xfId="20" applyFont="1" applyFill="1" applyBorder="1" applyAlignment="1">
      <alignment horizontal="left" vertical="center" indent="1"/>
      <protection/>
    </xf>
    <xf numFmtId="0" fontId="20" fillId="3" borderId="0" xfId="20" applyFont="1" applyFill="1" applyBorder="1" applyAlignment="1">
      <alignment horizontal="justify" vertical="center" wrapText="1"/>
      <protection/>
    </xf>
    <xf numFmtId="178" fontId="18" fillId="14" borderId="3" xfId="18" applyNumberFormat="1" applyFont="1" applyFill="1" applyBorder="1" applyAlignment="1">
      <alignment vertical="center" wrapText="1"/>
    </xf>
    <xf numFmtId="0" fontId="9" fillId="3" borderId="3" xfId="20" applyFont="1" applyFill="1" applyBorder="1" applyAlignment="1">
      <alignment vertical="center" wrapText="1"/>
      <protection/>
    </xf>
    <xf numFmtId="0" fontId="9" fillId="3" borderId="0" xfId="20" applyFont="1" applyFill="1" applyBorder="1" applyAlignment="1">
      <alignment horizontal="center" wrapText="1"/>
      <protection/>
    </xf>
    <xf numFmtId="0" fontId="18" fillId="3" borderId="51" xfId="20" applyFont="1" applyFill="1" applyBorder="1" applyAlignment="1" applyProtection="1">
      <alignment horizontal="left" vertical="center" wrapText="1" indent="1"/>
      <protection locked="0"/>
    </xf>
    <xf numFmtId="0" fontId="9" fillId="3" borderId="0" xfId="20" applyFont="1" applyFill="1" applyBorder="1" applyAlignment="1">
      <alignment horizontal="justify" wrapText="1"/>
      <protection/>
    </xf>
    <xf numFmtId="0" fontId="18" fillId="3" borderId="0" xfId="20" applyFont="1" applyFill="1" applyBorder="1" applyAlignment="1">
      <alignment vertical="top" wrapText="1"/>
      <protection/>
    </xf>
    <xf numFmtId="0" fontId="9" fillId="3" borderId="40" xfId="20" applyFont="1" applyFill="1" applyBorder="1" applyAlignment="1">
      <alignment vertical="top" wrapText="1"/>
      <protection/>
    </xf>
    <xf numFmtId="0" fontId="9" fillId="3" borderId="57" xfId="20" applyFont="1" applyFill="1" applyBorder="1" applyAlignment="1">
      <alignment vertical="center" wrapText="1"/>
      <protection/>
    </xf>
    <xf numFmtId="0" fontId="9" fillId="3" borderId="58" xfId="20" applyFont="1" applyFill="1" applyBorder="1" applyAlignment="1">
      <alignment vertical="center" wrapText="1"/>
      <protection/>
    </xf>
    <xf numFmtId="0" fontId="9" fillId="14" borderId="59" xfId="20" applyFont="1" applyFill="1" applyBorder="1" applyAlignment="1" applyProtection="1">
      <alignment vertical="center" wrapText="1"/>
      <protection locked="0"/>
    </xf>
    <xf numFmtId="0" fontId="9" fillId="14" borderId="60" xfId="20" applyFont="1" applyFill="1" applyBorder="1" applyAlignment="1" applyProtection="1">
      <alignment vertical="center" wrapText="1"/>
      <protection locked="0"/>
    </xf>
    <xf numFmtId="0" fontId="9" fillId="3" borderId="53" xfId="20" applyFont="1" applyFill="1" applyBorder="1" applyAlignment="1">
      <alignment horizontal="center" vertical="center" wrapText="1"/>
      <protection/>
    </xf>
    <xf numFmtId="0" fontId="9" fillId="3" borderId="54" xfId="20" applyFont="1" applyFill="1" applyBorder="1" applyAlignment="1">
      <alignment horizontal="center" vertical="center" wrapText="1"/>
      <protection/>
    </xf>
    <xf numFmtId="0" fontId="9" fillId="3" borderId="55" xfId="20" applyFont="1" applyFill="1" applyBorder="1" applyAlignment="1">
      <alignment horizontal="center" vertical="center" wrapText="1"/>
      <protection/>
    </xf>
    <xf numFmtId="0" fontId="9" fillId="3" borderId="0" xfId="20" applyFont="1" applyFill="1" applyBorder="1" applyAlignment="1">
      <alignment horizontal="left" wrapText="1"/>
      <protection/>
    </xf>
    <xf numFmtId="0" fontId="9" fillId="3" borderId="29" xfId="20" applyFont="1" applyFill="1" applyBorder="1" applyAlignment="1">
      <alignment wrapText="1"/>
      <protection/>
    </xf>
    <xf numFmtId="0" fontId="9" fillId="3" borderId="52" xfId="20" applyFont="1" applyFill="1" applyBorder="1" applyAlignment="1">
      <alignment horizontal="right" wrapText="1"/>
      <protection/>
    </xf>
    <xf numFmtId="176" fontId="9" fillId="3" borderId="52" xfId="2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20" applyFont="1" applyFill="1" applyBorder="1" applyAlignment="1">
      <alignment horizontal="right" wrapText="1"/>
      <protection/>
    </xf>
    <xf numFmtId="0" fontId="9" fillId="3" borderId="0" xfId="20" applyFont="1" applyFill="1" applyBorder="1">
      <alignment/>
      <protection/>
    </xf>
    <xf numFmtId="0" fontId="18" fillId="14" borderId="59" xfId="20" applyFont="1" applyFill="1" applyBorder="1" applyAlignment="1">
      <alignment horizontal="center" vertical="center" wrapText="1"/>
      <protection/>
    </xf>
    <xf numFmtId="0" fontId="18" fillId="14" borderId="59" xfId="20" applyFont="1" applyFill="1" applyBorder="1" applyAlignment="1" applyProtection="1">
      <alignment horizontal="center" vertical="center" wrapText="1"/>
      <protection locked="0"/>
    </xf>
    <xf numFmtId="175" fontId="9" fillId="14" borderId="3" xfId="20" applyNumberFormat="1" applyFont="1" applyFill="1" applyBorder="1" applyAlignment="1">
      <alignment vertical="center" wrapText="1"/>
      <protection/>
    </xf>
    <xf numFmtId="0" fontId="9" fillId="14" borderId="57" xfId="20" applyFont="1" applyFill="1" applyBorder="1" applyAlignment="1" applyProtection="1">
      <alignment vertical="center" wrapText="1"/>
      <protection locked="0"/>
    </xf>
    <xf numFmtId="0" fontId="9" fillId="14" borderId="61" xfId="20" applyFont="1" applyFill="1" applyBorder="1" applyAlignment="1" applyProtection="1">
      <alignment vertical="center" wrapText="1"/>
      <protection locked="0"/>
    </xf>
    <xf numFmtId="0" fontId="9" fillId="14" borderId="3" xfId="20" applyFont="1" applyFill="1" applyBorder="1" applyAlignment="1" applyProtection="1">
      <alignment vertical="center" wrapText="1"/>
      <protection locked="0"/>
    </xf>
    <xf numFmtId="0" fontId="9" fillId="14" borderId="62" xfId="20" applyFont="1" applyFill="1" applyBorder="1" applyAlignment="1" applyProtection="1">
      <alignment vertical="center" wrapText="1"/>
      <protection locked="0"/>
    </xf>
    <xf numFmtId="179" fontId="9" fillId="14" borderId="57" xfId="20" applyNumberFormat="1" applyFont="1" applyFill="1" applyBorder="1" applyAlignment="1">
      <alignment vertical="center" wrapText="1"/>
      <protection/>
    </xf>
    <xf numFmtId="0" fontId="18" fillId="3" borderId="63" xfId="20" applyFont="1" applyFill="1" applyBorder="1" applyAlignment="1">
      <alignment horizontal="center" vertical="center" wrapText="1"/>
      <protection/>
    </xf>
    <xf numFmtId="0" fontId="18" fillId="3" borderId="59" xfId="20" applyFont="1" applyFill="1" applyBorder="1" applyAlignment="1">
      <alignment horizontal="center" vertical="center" wrapText="1"/>
      <protection/>
    </xf>
    <xf numFmtId="0" fontId="29" fillId="3" borderId="53" xfId="20" applyFont="1" applyFill="1" applyBorder="1" applyAlignment="1">
      <alignment horizontal="center" vertical="center"/>
      <protection/>
    </xf>
    <xf numFmtId="0" fontId="29" fillId="3" borderId="54" xfId="20" applyFont="1" applyFill="1" applyBorder="1" applyAlignment="1">
      <alignment horizontal="center" vertical="center"/>
      <protection/>
    </xf>
    <xf numFmtId="0" fontId="29" fillId="3" borderId="55" xfId="20" applyFont="1" applyFill="1" applyBorder="1" applyAlignment="1">
      <alignment horizontal="center" vertical="center"/>
      <protection/>
    </xf>
    <xf numFmtId="178" fontId="18" fillId="14" borderId="53" xfId="20" applyNumberFormat="1" applyFont="1" applyFill="1" applyBorder="1" applyAlignment="1">
      <alignment vertical="center" wrapText="1"/>
      <protection/>
    </xf>
    <xf numFmtId="178" fontId="18" fillId="14" borderId="54" xfId="20" applyNumberFormat="1" applyFont="1" applyFill="1" applyBorder="1" applyAlignment="1">
      <alignment vertical="center" wrapText="1"/>
      <protection/>
    </xf>
    <xf numFmtId="178" fontId="18" fillId="14" borderId="55" xfId="20" applyNumberFormat="1" applyFont="1" applyFill="1" applyBorder="1" applyAlignment="1">
      <alignment vertical="center" wrapText="1"/>
      <protection/>
    </xf>
    <xf numFmtId="0" fontId="9" fillId="3" borderId="64" xfId="20" applyFont="1" applyFill="1" applyBorder="1" applyAlignment="1">
      <alignment horizontal="right" vertical="center" wrapText="1"/>
      <protection/>
    </xf>
    <xf numFmtId="0" fontId="9" fillId="3" borderId="65" xfId="20" applyFont="1" applyFill="1" applyBorder="1" applyAlignment="1">
      <alignment horizontal="right" vertical="center" wrapText="1"/>
      <protection/>
    </xf>
    <xf numFmtId="178" fontId="18" fillId="14" borderId="47" xfId="18" applyNumberFormat="1" applyFont="1" applyFill="1" applyBorder="1" applyAlignment="1">
      <alignment vertical="center" wrapText="1"/>
    </xf>
    <xf numFmtId="178" fontId="18" fillId="14" borderId="66" xfId="18" applyNumberFormat="1" applyFont="1" applyFill="1" applyBorder="1" applyAlignment="1">
      <alignment vertical="center" wrapText="1"/>
    </xf>
    <xf numFmtId="178" fontId="9" fillId="14" borderId="3" xfId="18" applyNumberFormat="1" applyFont="1" applyFill="1" applyBorder="1" applyAlignment="1">
      <alignment vertical="center" wrapText="1"/>
    </xf>
    <xf numFmtId="0" fontId="9" fillId="14" borderId="5" xfId="20" applyFont="1" applyFill="1" applyBorder="1" applyAlignment="1" applyProtection="1">
      <alignment vertical="center" wrapText="1"/>
      <protection locked="0"/>
    </xf>
    <xf numFmtId="0" fontId="9" fillId="14" borderId="67" xfId="20" applyFont="1" applyFill="1" applyBorder="1" applyAlignment="1" applyProtection="1">
      <alignment vertical="center" wrapText="1"/>
      <protection locked="0"/>
    </xf>
    <xf numFmtId="0" fontId="9" fillId="3" borderId="0" xfId="20" applyFont="1" applyFill="1" applyBorder="1" applyAlignment="1">
      <alignment horizontal="center" vertical="top" wrapText="1"/>
      <protection/>
    </xf>
    <xf numFmtId="0" fontId="19" fillId="3" borderId="0" xfId="20" applyFont="1" applyFill="1" applyBorder="1" applyAlignment="1">
      <alignment horizontal="center" vertical="center" wrapText="1"/>
      <protection/>
    </xf>
    <xf numFmtId="0" fontId="18" fillId="3" borderId="0" xfId="20" applyFont="1" applyFill="1" applyBorder="1" applyAlignment="1">
      <alignment horizontal="left" vertical="top" wrapText="1"/>
      <protection/>
    </xf>
    <xf numFmtId="0" fontId="20" fillId="3" borderId="52" xfId="20" applyFont="1" applyFill="1" applyBorder="1" applyAlignment="1">
      <alignment horizontal="left" vertical="top" wrapText="1"/>
      <protection/>
    </xf>
    <xf numFmtId="0" fontId="18" fillId="3" borderId="52" xfId="20" applyFont="1" applyFill="1" applyBorder="1" applyAlignment="1" applyProtection="1">
      <alignment horizontal="left" vertical="center" wrapText="1" indent="1"/>
      <protection locked="0"/>
    </xf>
    <xf numFmtId="0" fontId="18" fillId="3" borderId="52" xfId="20" applyFont="1" applyFill="1" applyBorder="1" applyAlignment="1">
      <alignment horizontal="left" vertical="center" wrapText="1" indent="1"/>
      <protection/>
    </xf>
    <xf numFmtId="0" fontId="44" fillId="4" borderId="0" xfId="20" applyFont="1" applyFill="1" applyBorder="1" applyAlignment="1">
      <alignment horizontal="center" vertical="center" wrapText="1"/>
      <protection/>
    </xf>
    <xf numFmtId="0" fontId="45" fillId="4" borderId="0" xfId="20" applyFont="1" applyFill="1" applyBorder="1" applyAlignment="1">
      <alignment horizontal="center" vertical="center" wrapText="1"/>
      <protection/>
    </xf>
    <xf numFmtId="0" fontId="18" fillId="3" borderId="0" xfId="20" applyFont="1" applyFill="1" applyBorder="1" applyAlignment="1">
      <alignment wrapText="1"/>
      <protection/>
    </xf>
    <xf numFmtId="0" fontId="9" fillId="0" borderId="29" xfId="20" applyFont="1" applyBorder="1" applyAlignment="1" applyProtection="1">
      <alignment wrapText="1"/>
      <protection/>
    </xf>
    <xf numFmtId="0" fontId="18" fillId="3" borderId="0" xfId="20" applyFont="1" applyFill="1" applyBorder="1" applyAlignment="1">
      <alignment horizontal="left" wrapText="1" indent="1"/>
      <protection/>
    </xf>
    <xf numFmtId="0" fontId="9" fillId="0" borderId="0" xfId="20" applyFont="1" applyBorder="1" applyAlignment="1" applyProtection="1">
      <alignment wrapText="1"/>
      <protection/>
    </xf>
    <xf numFmtId="0" fontId="9" fillId="0" borderId="52" xfId="20" applyFont="1" applyFill="1" applyBorder="1" applyAlignment="1" applyProtection="1">
      <alignment horizontal="center" wrapText="1"/>
      <protection locked="0"/>
    </xf>
    <xf numFmtId="0" fontId="9" fillId="0" borderId="0" xfId="20" applyFont="1" applyFill="1" applyBorder="1" applyAlignment="1" applyProtection="1">
      <alignment horizontal="right" wrapText="1"/>
      <protection/>
    </xf>
    <xf numFmtId="0" fontId="9" fillId="0" borderId="52" xfId="20" applyFont="1" applyBorder="1" applyAlignment="1" applyProtection="1">
      <alignment horizontal="right" wrapText="1"/>
      <protection/>
    </xf>
    <xf numFmtId="0" fontId="18" fillId="0" borderId="40" xfId="20" applyFont="1" applyBorder="1" applyAlignment="1" applyProtection="1">
      <alignment horizontal="center" wrapText="1"/>
      <protection/>
    </xf>
    <xf numFmtId="0" fontId="9" fillId="0" borderId="0" xfId="20" applyFont="1" applyFill="1" applyBorder="1" applyAlignment="1" applyProtection="1">
      <alignment horizontal="center" wrapText="1"/>
      <protection/>
    </xf>
    <xf numFmtId="0" fontId="18" fillId="3" borderId="0" xfId="20" applyFont="1" applyFill="1" applyBorder="1" applyAlignment="1">
      <alignment horizontal="center" vertical="center" wrapText="1"/>
      <protection/>
    </xf>
    <xf numFmtId="0" fontId="18" fillId="0" borderId="0" xfId="20" applyFont="1" applyBorder="1" applyAlignment="1" applyProtection="1">
      <alignment horizontal="center" vertical="center" wrapText="1"/>
      <protection/>
    </xf>
    <xf numFmtId="4" fontId="20" fillId="14" borderId="52" xfId="20" applyNumberFormat="1" applyFont="1" applyFill="1" applyBorder="1" applyAlignment="1" applyProtection="1">
      <alignment horizontal="right"/>
      <protection locked="0"/>
    </xf>
    <xf numFmtId="0" fontId="18" fillId="3" borderId="40" xfId="20" applyFont="1" applyFill="1" applyBorder="1" applyAlignment="1">
      <alignment vertical="top" wrapText="1"/>
      <protection/>
    </xf>
    <xf numFmtId="0" fontId="18" fillId="3" borderId="52" xfId="20" applyFont="1" applyFill="1" applyBorder="1" applyAlignment="1" applyProtection="1">
      <alignment vertical="center" wrapText="1"/>
      <protection locked="0"/>
    </xf>
    <xf numFmtId="0" fontId="20" fillId="3" borderId="52" xfId="20" applyNumberFormat="1" applyFont="1" applyFill="1" applyBorder="1" applyAlignment="1" applyProtection="1">
      <alignment horizontal="left" vertical="center" wrapText="1" indent="1"/>
      <protection locked="0"/>
    </xf>
    <xf numFmtId="0" fontId="9" fillId="15" borderId="68" xfId="0" applyFont="1" applyFill="1" applyBorder="1" applyAlignment="1" applyProtection="1">
      <alignment horizontal="center"/>
      <protection locked="0"/>
    </xf>
    <xf numFmtId="0" fontId="9" fillId="15" borderId="69" xfId="0" applyFont="1" applyFill="1" applyBorder="1" applyAlignment="1" applyProtection="1">
      <alignment horizontal="center"/>
      <protection locked="0"/>
    </xf>
    <xf numFmtId="0" fontId="9" fillId="15" borderId="70" xfId="0" applyFont="1" applyFill="1" applyBorder="1" applyAlignment="1" applyProtection="1">
      <alignment horizontal="center"/>
      <protection locked="0"/>
    </xf>
    <xf numFmtId="0" fontId="9" fillId="15" borderId="71" xfId="0" applyFont="1" applyFill="1" applyBorder="1" applyAlignment="1" applyProtection="1">
      <alignment horizontal="center"/>
      <protection locked="0"/>
    </xf>
    <xf numFmtId="0" fontId="9" fillId="15" borderId="72" xfId="0" applyFont="1" applyFill="1" applyBorder="1" applyAlignment="1" applyProtection="1">
      <alignment horizontal="center"/>
      <protection locked="0"/>
    </xf>
    <xf numFmtId="0" fontId="9" fillId="15" borderId="73" xfId="0" applyFont="1" applyFill="1" applyBorder="1" applyAlignment="1" applyProtection="1">
      <alignment horizontal="center"/>
      <protection locked="0"/>
    </xf>
    <xf numFmtId="0" fontId="9" fillId="15" borderId="74" xfId="0" applyFont="1" applyFill="1" applyBorder="1" applyAlignment="1" applyProtection="1">
      <alignment horizontal="center"/>
      <protection locked="0"/>
    </xf>
    <xf numFmtId="0" fontId="9" fillId="15" borderId="75" xfId="0" applyFont="1" applyFill="1" applyBorder="1" applyAlignment="1" applyProtection="1">
      <alignment horizontal="center"/>
      <protection locked="0"/>
    </xf>
    <xf numFmtId="0" fontId="20" fillId="16" borderId="52" xfId="0" applyFont="1" applyFill="1" applyBorder="1" applyAlignment="1" applyProtection="1">
      <alignment horizontal="left" vertical="center" indent="1"/>
      <protection locked="0"/>
    </xf>
    <xf numFmtId="0" fontId="20" fillId="16" borderId="76" xfId="0" applyFont="1" applyFill="1" applyBorder="1" applyAlignment="1" applyProtection="1">
      <alignment horizontal="left" vertical="center" indent="1"/>
      <protection locked="0"/>
    </xf>
    <xf numFmtId="0" fontId="20" fillId="16" borderId="51" xfId="0" applyFont="1" applyFill="1" applyBorder="1" applyAlignment="1" applyProtection="1">
      <alignment horizontal="left" vertical="center" indent="1"/>
      <protection locked="0"/>
    </xf>
    <xf numFmtId="0" fontId="20" fillId="16" borderId="77" xfId="0" applyFont="1" applyFill="1" applyBorder="1" applyAlignment="1" applyProtection="1">
      <alignment horizontal="left" vertical="center" indent="1"/>
      <protection locked="0"/>
    </xf>
    <xf numFmtId="0" fontId="9" fillId="3" borderId="1" xfId="0" applyFont="1" applyFill="1" applyBorder="1" applyAlignment="1" applyProtection="1">
      <alignment horizontal="left" vertical="center"/>
      <protection/>
    </xf>
    <xf numFmtId="0" fontId="9" fillId="3" borderId="0" xfId="0" applyFont="1" applyFill="1" applyBorder="1" applyAlignment="1" applyProtection="1">
      <alignment horizontal="left" vertical="center"/>
      <protection/>
    </xf>
    <xf numFmtId="0" fontId="18" fillId="16" borderId="52" xfId="0" applyNumberFormat="1" applyFont="1" applyFill="1" applyBorder="1" applyAlignment="1" applyProtection="1">
      <alignment horizontal="right" vertical="center" indent="1"/>
      <protection locked="0"/>
    </xf>
    <xf numFmtId="0" fontId="18" fillId="16" borderId="76" xfId="0" applyNumberFormat="1" applyFont="1" applyFill="1" applyBorder="1" applyAlignment="1" applyProtection="1">
      <alignment horizontal="right" vertical="center" indent="1"/>
      <protection locked="0"/>
    </xf>
    <xf numFmtId="0" fontId="1" fillId="3" borderId="0" xfId="0" applyFont="1" applyFill="1" applyBorder="1" applyAlignment="1" applyProtection="1">
      <alignment horizontal="right" vertical="center"/>
      <protection/>
    </xf>
    <xf numFmtId="0" fontId="1" fillId="9" borderId="0" xfId="0" applyFont="1" applyFill="1" applyBorder="1" applyAlignment="1" applyProtection="1">
      <alignment horizontal="right" vertical="center"/>
      <protection/>
    </xf>
    <xf numFmtId="0" fontId="36" fillId="9" borderId="0" xfId="0" applyFont="1" applyFill="1" applyBorder="1" applyAlignment="1" applyProtection="1">
      <alignment horizontal="left" vertical="center"/>
      <protection/>
    </xf>
    <xf numFmtId="14" fontId="9" fillId="17" borderId="52" xfId="0" applyNumberFormat="1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top"/>
      <protection/>
    </xf>
    <xf numFmtId="0" fontId="9" fillId="3" borderId="22" xfId="0" applyFont="1" applyFill="1" applyBorder="1" applyAlignment="1" applyProtection="1">
      <alignment horizontal="center" vertical="top"/>
      <protection/>
    </xf>
    <xf numFmtId="0" fontId="1" fillId="3" borderId="78" xfId="0" applyFont="1" applyFill="1" applyBorder="1" applyAlignment="1" applyProtection="1">
      <alignment horizontal="center"/>
      <protection/>
    </xf>
    <xf numFmtId="0" fontId="1" fillId="3" borderId="79" xfId="0" applyFont="1" applyFill="1" applyBorder="1" applyAlignment="1" applyProtection="1">
      <alignment horizontal="center"/>
      <protection/>
    </xf>
    <xf numFmtId="0" fontId="60" fillId="18" borderId="80" xfId="0" applyFont="1" applyFill="1" applyBorder="1" applyAlignment="1" applyProtection="1">
      <alignment horizontal="left" vertical="center" indent="1"/>
      <protection locked="0"/>
    </xf>
    <xf numFmtId="0" fontId="60" fillId="18" borderId="69" xfId="0" applyFont="1" applyFill="1" applyBorder="1" applyAlignment="1" applyProtection="1">
      <alignment horizontal="left" vertical="center" indent="1"/>
      <protection locked="0"/>
    </xf>
    <xf numFmtId="0" fontId="60" fillId="18" borderId="70" xfId="0" applyFont="1" applyFill="1" applyBorder="1" applyAlignment="1" applyProtection="1">
      <alignment horizontal="left" vertical="center" indent="1"/>
      <protection locked="0"/>
    </xf>
    <xf numFmtId="0" fontId="60" fillId="18" borderId="81" xfId="0" applyFont="1" applyFill="1" applyBorder="1" applyAlignment="1" applyProtection="1">
      <alignment horizontal="left" vertical="center" indent="1"/>
      <protection locked="0"/>
    </xf>
    <xf numFmtId="0" fontId="60" fillId="18" borderId="82" xfId="0" applyFont="1" applyFill="1" applyBorder="1" applyAlignment="1" applyProtection="1">
      <alignment horizontal="left" vertical="center" indent="1"/>
      <protection locked="0"/>
    </xf>
    <xf numFmtId="0" fontId="60" fillId="18" borderId="83" xfId="0" applyFont="1" applyFill="1" applyBorder="1" applyAlignment="1" applyProtection="1">
      <alignment horizontal="left" vertical="center" indent="1"/>
      <protection locked="0"/>
    </xf>
    <xf numFmtId="0" fontId="18" fillId="16" borderId="84" xfId="0" applyFont="1" applyFill="1" applyBorder="1" applyAlignment="1" applyProtection="1">
      <alignment horizontal="center" vertical="center"/>
      <protection locked="0"/>
    </xf>
    <xf numFmtId="2" fontId="1" fillId="7" borderId="15" xfId="0" applyNumberFormat="1" applyFont="1" applyFill="1" applyBorder="1" applyAlignment="1" applyProtection="1">
      <alignment horizontal="right" vertical="center"/>
      <protection/>
    </xf>
    <xf numFmtId="2" fontId="1" fillId="7" borderId="85" xfId="0" applyNumberFormat="1" applyFont="1" applyFill="1" applyBorder="1" applyAlignment="1" applyProtection="1">
      <alignment horizontal="right" vertical="center"/>
      <protection/>
    </xf>
    <xf numFmtId="2" fontId="1" fillId="7" borderId="16" xfId="0" applyNumberFormat="1" applyFont="1" applyFill="1" applyBorder="1" applyAlignment="1" applyProtection="1">
      <alignment horizontal="right" vertical="center"/>
      <protection/>
    </xf>
    <xf numFmtId="0" fontId="9" fillId="17" borderId="86" xfId="0" applyFont="1" applyFill="1" applyBorder="1" applyAlignment="1" applyProtection="1">
      <alignment horizontal="right" vertical="center"/>
      <protection locked="0"/>
    </xf>
    <xf numFmtId="0" fontId="9" fillId="17" borderId="13" xfId="0" applyFont="1" applyFill="1" applyBorder="1" applyAlignment="1" applyProtection="1">
      <alignment horizontal="right" vertical="center"/>
      <protection locked="0"/>
    </xf>
    <xf numFmtId="0" fontId="9" fillId="17" borderId="87" xfId="0" applyFont="1" applyFill="1" applyBorder="1" applyAlignment="1" applyProtection="1">
      <alignment horizontal="right" vertical="center"/>
      <protection locked="0"/>
    </xf>
    <xf numFmtId="0" fontId="9" fillId="17" borderId="15" xfId="0" applyFont="1" applyFill="1" applyBorder="1" applyAlignment="1" applyProtection="1">
      <alignment horizontal="right" vertical="center"/>
      <protection locked="0"/>
    </xf>
    <xf numFmtId="0" fontId="20" fillId="16" borderId="52" xfId="0" applyFont="1" applyFill="1" applyBorder="1" applyAlignment="1" applyProtection="1">
      <alignment horizontal="left" indent="1"/>
      <protection locked="0"/>
    </xf>
    <xf numFmtId="0" fontId="20" fillId="16" borderId="76" xfId="0" applyFont="1" applyFill="1" applyBorder="1" applyAlignment="1" applyProtection="1">
      <alignment horizontal="left" indent="1"/>
      <protection locked="0"/>
    </xf>
    <xf numFmtId="14" fontId="18" fillId="16" borderId="84" xfId="0" applyNumberFormat="1" applyFont="1" applyFill="1" applyBorder="1" applyAlignment="1" applyProtection="1">
      <alignment horizontal="center" vertical="center"/>
      <protection locked="0"/>
    </xf>
    <xf numFmtId="0" fontId="18" fillId="16" borderId="88" xfId="0" applyFont="1" applyFill="1" applyBorder="1" applyAlignment="1" applyProtection="1">
      <alignment horizontal="center" vertical="center"/>
      <protection locked="0"/>
    </xf>
    <xf numFmtId="0" fontId="18" fillId="16" borderId="89" xfId="0" applyFont="1" applyFill="1" applyBorder="1" applyAlignment="1" applyProtection="1">
      <alignment horizontal="center" vertical="center"/>
      <protection locked="0"/>
    </xf>
    <xf numFmtId="2" fontId="7" fillId="17" borderId="15" xfId="0" applyNumberFormat="1" applyFont="1" applyFill="1" applyBorder="1" applyAlignment="1" applyProtection="1">
      <alignment horizontal="right" vertical="center"/>
      <protection locked="0"/>
    </xf>
    <xf numFmtId="0" fontId="7" fillId="7" borderId="11" xfId="0" applyFont="1" applyFill="1" applyBorder="1" applyAlignment="1" applyProtection="1">
      <alignment horizontal="center" vertical="center"/>
      <protection/>
    </xf>
    <xf numFmtId="0" fontId="18" fillId="7" borderId="90" xfId="0" applyFont="1" applyFill="1" applyBorder="1" applyAlignment="1" applyProtection="1">
      <alignment horizontal="left" vertical="center"/>
      <protection/>
    </xf>
    <xf numFmtId="0" fontId="18" fillId="7" borderId="11" xfId="0" applyFont="1" applyFill="1" applyBorder="1" applyAlignment="1" applyProtection="1">
      <alignment horizontal="left" vertical="center"/>
      <protection/>
    </xf>
    <xf numFmtId="0" fontId="18" fillId="3" borderId="90" xfId="0" applyFont="1" applyFill="1" applyBorder="1" applyAlignment="1" applyProtection="1">
      <alignment horizontal="left" vertical="center"/>
      <protection/>
    </xf>
    <xf numFmtId="0" fontId="18" fillId="3" borderId="11" xfId="0" applyFont="1" applyFill="1" applyBorder="1" applyAlignment="1" applyProtection="1">
      <alignment horizontal="left" vertical="center"/>
      <protection/>
    </xf>
    <xf numFmtId="0" fontId="18" fillId="3" borderId="12" xfId="0" applyFont="1" applyFill="1" applyBorder="1" applyAlignment="1" applyProtection="1">
      <alignment horizontal="left" vertical="center"/>
      <protection/>
    </xf>
    <xf numFmtId="0" fontId="18" fillId="16" borderId="20" xfId="0" applyFont="1" applyFill="1" applyBorder="1" applyAlignment="1" applyProtection="1">
      <alignment horizontal="left" vertical="center" indent="1"/>
      <protection locked="0"/>
    </xf>
    <xf numFmtId="0" fontId="18" fillId="16" borderId="21" xfId="0" applyFont="1" applyFill="1" applyBorder="1" applyAlignment="1" applyProtection="1">
      <alignment horizontal="left" vertical="center" indent="1"/>
      <protection locked="0"/>
    </xf>
    <xf numFmtId="0" fontId="18" fillId="16" borderId="91" xfId="0" applyFont="1" applyFill="1" applyBorder="1" applyAlignment="1" applyProtection="1">
      <alignment horizontal="left" vertical="center" indent="1"/>
      <protection locked="0"/>
    </xf>
    <xf numFmtId="0" fontId="1" fillId="3" borderId="92" xfId="0" applyFont="1" applyFill="1" applyBorder="1" applyAlignment="1" applyProtection="1">
      <alignment horizontal="center"/>
      <protection/>
    </xf>
    <xf numFmtId="0" fontId="18" fillId="16" borderId="93" xfId="0" applyFont="1" applyFill="1" applyBorder="1" applyAlignment="1" applyProtection="1">
      <alignment horizontal="center" vertical="center"/>
      <protection locked="0"/>
    </xf>
    <xf numFmtId="0" fontId="18" fillId="16" borderId="21" xfId="0" applyFont="1" applyFill="1" applyBorder="1" applyAlignment="1" applyProtection="1">
      <alignment horizontal="center" vertical="center"/>
      <protection locked="0"/>
    </xf>
    <xf numFmtId="0" fontId="18" fillId="16" borderId="91" xfId="0" applyFont="1" applyFill="1" applyBorder="1" applyAlignment="1" applyProtection="1">
      <alignment horizontal="center" vertical="center"/>
      <protection locked="0"/>
    </xf>
    <xf numFmtId="0" fontId="18" fillId="16" borderId="94" xfId="0" applyFont="1" applyFill="1" applyBorder="1" applyAlignment="1" applyProtection="1">
      <alignment horizontal="left" vertical="center" indent="1"/>
      <protection locked="0"/>
    </xf>
    <xf numFmtId="0" fontId="18" fillId="16" borderId="84" xfId="0" applyFont="1" applyFill="1" applyBorder="1" applyAlignment="1" applyProtection="1">
      <alignment horizontal="left" vertical="center" indent="1"/>
      <protection locked="0"/>
    </xf>
    <xf numFmtId="0" fontId="9" fillId="15" borderId="95" xfId="0" applyFont="1" applyFill="1" applyBorder="1" applyAlignment="1" applyProtection="1">
      <alignment horizontal="left" indent="1"/>
      <protection locked="0"/>
    </xf>
    <xf numFmtId="0" fontId="9" fillId="15" borderId="72" xfId="0" applyFont="1" applyFill="1" applyBorder="1" applyAlignment="1" applyProtection="1">
      <alignment horizontal="left" indent="1"/>
      <protection locked="0"/>
    </xf>
    <xf numFmtId="0" fontId="9" fillId="15" borderId="73" xfId="0" applyFont="1" applyFill="1" applyBorder="1" applyAlignment="1" applyProtection="1">
      <alignment horizontal="left" indent="1"/>
      <protection locked="0"/>
    </xf>
    <xf numFmtId="0" fontId="9" fillId="3" borderId="1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 horizontal="left"/>
      <protection/>
    </xf>
    <xf numFmtId="14" fontId="22" fillId="16" borderId="52" xfId="0" applyNumberFormat="1" applyFont="1" applyFill="1" applyBorder="1" applyAlignment="1" applyProtection="1">
      <alignment horizontal="center"/>
      <protection locked="0"/>
    </xf>
    <xf numFmtId="0" fontId="22" fillId="16" borderId="52" xfId="0" applyFont="1" applyFill="1" applyBorder="1" applyAlignment="1" applyProtection="1">
      <alignment horizontal="center"/>
      <protection locked="0"/>
    </xf>
    <xf numFmtId="0" fontId="20" fillId="16" borderId="52" xfId="0" applyFont="1" applyFill="1" applyBorder="1" applyAlignment="1" applyProtection="1">
      <alignment/>
      <protection locked="0"/>
    </xf>
    <xf numFmtId="0" fontId="20" fillId="16" borderId="76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 horizontal="left" indent="1"/>
      <protection/>
    </xf>
    <xf numFmtId="0" fontId="9" fillId="3" borderId="0" xfId="0" applyFont="1" applyFill="1" applyBorder="1" applyAlignment="1" applyProtection="1">
      <alignment/>
      <protection/>
    </xf>
    <xf numFmtId="0" fontId="9" fillId="9" borderId="56" xfId="0" applyFont="1" applyFill="1" applyBorder="1" applyAlignment="1" applyProtection="1">
      <alignment horizontal="left"/>
      <protection/>
    </xf>
    <xf numFmtId="0" fontId="20" fillId="16" borderId="51" xfId="0" applyFont="1" applyFill="1" applyBorder="1" applyAlignment="1" applyProtection="1">
      <alignment horizontal="left"/>
      <protection locked="0"/>
    </xf>
    <xf numFmtId="0" fontId="20" fillId="16" borderId="77" xfId="0" applyFont="1" applyFill="1" applyBorder="1" applyAlignment="1" applyProtection="1">
      <alignment horizontal="left"/>
      <protection locked="0"/>
    </xf>
    <xf numFmtId="0" fontId="22" fillId="16" borderId="51" xfId="0" applyFont="1" applyFill="1" applyBorder="1" applyAlignment="1" applyProtection="1">
      <alignment/>
      <protection locked="0"/>
    </xf>
    <xf numFmtId="0" fontId="22" fillId="16" borderId="77" xfId="0" applyFont="1" applyFill="1" applyBorder="1" applyAlignment="1" applyProtection="1">
      <alignment/>
      <protection locked="0"/>
    </xf>
    <xf numFmtId="0" fontId="68" fillId="8" borderId="0" xfId="0" applyFont="1" applyFill="1" applyAlignment="1" applyProtection="1">
      <alignment horizontal="center" vertical="center" wrapText="1"/>
      <protection/>
    </xf>
    <xf numFmtId="0" fontId="65" fillId="3" borderId="1" xfId="0" applyFont="1" applyFill="1" applyBorder="1" applyAlignment="1" applyProtection="1">
      <alignment horizontal="left"/>
      <protection/>
    </xf>
    <xf numFmtId="0" fontId="65" fillId="3" borderId="0" xfId="0" applyFont="1" applyFill="1" applyBorder="1" applyAlignment="1" applyProtection="1">
      <alignment horizontal="left"/>
      <protection/>
    </xf>
    <xf numFmtId="0" fontId="65" fillId="3" borderId="2" xfId="0" applyFont="1" applyFill="1" applyBorder="1" applyAlignment="1" applyProtection="1">
      <alignment horizontal="left"/>
      <protection/>
    </xf>
    <xf numFmtId="0" fontId="65" fillId="0" borderId="1" xfId="0" applyFont="1" applyFill="1" applyBorder="1" applyAlignment="1" applyProtection="1">
      <alignment horizontal="left" wrapText="1"/>
      <protection/>
    </xf>
    <xf numFmtId="0" fontId="65" fillId="0" borderId="0" xfId="0" applyFont="1" applyFill="1" applyBorder="1" applyAlignment="1" applyProtection="1">
      <alignment horizontal="left" wrapText="1"/>
      <protection/>
    </xf>
    <xf numFmtId="0" fontId="65" fillId="0" borderId="2" xfId="0" applyFont="1" applyFill="1" applyBorder="1" applyAlignment="1" applyProtection="1">
      <alignment horizontal="left" wrapText="1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17" borderId="52" xfId="0" applyFill="1" applyBorder="1" applyAlignment="1" applyProtection="1">
      <alignment horizontal="center" vertical="center"/>
      <protection/>
    </xf>
    <xf numFmtId="0" fontId="0" fillId="17" borderId="76" xfId="0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right"/>
      <protection/>
    </xf>
    <xf numFmtId="3" fontId="20" fillId="16" borderId="52" xfId="0" applyNumberFormat="1" applyFont="1" applyFill="1" applyBorder="1" applyAlignment="1" applyProtection="1">
      <alignment horizontal="right" indent="1"/>
      <protection locked="0"/>
    </xf>
    <xf numFmtId="0" fontId="18" fillId="16" borderId="22" xfId="0" applyFont="1" applyFill="1" applyBorder="1" applyAlignment="1" applyProtection="1">
      <alignment horizontal="center" vertical="center"/>
      <protection locked="0"/>
    </xf>
    <xf numFmtId="0" fontId="7" fillId="7" borderId="96" xfId="0" applyFont="1" applyFill="1" applyBorder="1" applyAlignment="1" applyProtection="1">
      <alignment horizontal="right" vertical="center"/>
      <protection/>
    </xf>
    <xf numFmtId="0" fontId="7" fillId="7" borderId="97" xfId="0" applyFont="1" applyFill="1" applyBorder="1" applyAlignment="1" applyProtection="1">
      <alignment horizontal="right" vertical="center"/>
      <protection/>
    </xf>
    <xf numFmtId="0" fontId="9" fillId="3" borderId="0" xfId="0" applyFont="1" applyFill="1" applyBorder="1" applyAlignment="1" applyProtection="1">
      <alignment horizontal="right" indent="1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18" fillId="17" borderId="97" xfId="0" applyFont="1" applyFill="1" applyBorder="1" applyAlignment="1" applyProtection="1">
      <alignment vertical="center"/>
      <protection locked="0"/>
    </xf>
    <xf numFmtId="0" fontId="18" fillId="17" borderId="98" xfId="0" applyFont="1" applyFill="1" applyBorder="1" applyAlignment="1" applyProtection="1">
      <alignment vertical="center"/>
      <protection locked="0"/>
    </xf>
    <xf numFmtId="0" fontId="7" fillId="7" borderId="99" xfId="0" applyFont="1" applyFill="1" applyBorder="1" applyAlignment="1" applyProtection="1">
      <alignment horizontal="right" vertical="center"/>
      <protection/>
    </xf>
    <xf numFmtId="0" fontId="7" fillId="7" borderId="100" xfId="0" applyFont="1" applyFill="1" applyBorder="1" applyAlignment="1" applyProtection="1">
      <alignment horizontal="right" vertical="center"/>
      <protection/>
    </xf>
    <xf numFmtId="0" fontId="18" fillId="17" borderId="100" xfId="0" applyFont="1" applyFill="1" applyBorder="1" applyAlignment="1" applyProtection="1">
      <alignment horizontal="right" vertical="center"/>
      <protection locked="0"/>
    </xf>
    <xf numFmtId="0" fontId="18" fillId="17" borderId="101" xfId="0" applyFont="1" applyFill="1" applyBorder="1" applyAlignment="1" applyProtection="1">
      <alignment horizontal="right" vertical="center"/>
      <protection locked="0"/>
    </xf>
    <xf numFmtId="0" fontId="18" fillId="17" borderId="100" xfId="0" applyFont="1" applyFill="1" applyBorder="1" applyAlignment="1" applyProtection="1">
      <alignment vertical="center"/>
      <protection locked="0"/>
    </xf>
    <xf numFmtId="0" fontId="18" fillId="17" borderId="101" xfId="0" applyFont="1" applyFill="1" applyBorder="1" applyAlignment="1" applyProtection="1">
      <alignment vertical="center"/>
      <protection locked="0"/>
    </xf>
    <xf numFmtId="0" fontId="7" fillId="7" borderId="102" xfId="0" applyFont="1" applyFill="1" applyBorder="1" applyAlignment="1" applyProtection="1">
      <alignment horizontal="left" vertical="center" wrapText="1" indent="1"/>
      <protection/>
    </xf>
    <xf numFmtId="0" fontId="7" fillId="7" borderId="103" xfId="0" applyFont="1" applyFill="1" applyBorder="1" applyAlignment="1" applyProtection="1">
      <alignment horizontal="left" vertical="center" wrapText="1" indent="1"/>
      <protection/>
    </xf>
    <xf numFmtId="0" fontId="7" fillId="7" borderId="104" xfId="0" applyFont="1" applyFill="1" applyBorder="1" applyAlignment="1" applyProtection="1">
      <alignment horizontal="left" vertical="center" wrapText="1" indent="1"/>
      <protection/>
    </xf>
    <xf numFmtId="0" fontId="7" fillId="7" borderId="105" xfId="0" applyFont="1" applyFill="1" applyBorder="1" applyAlignment="1" applyProtection="1">
      <alignment horizontal="left" vertical="center" wrapText="1" indent="1"/>
      <protection/>
    </xf>
    <xf numFmtId="0" fontId="9" fillId="17" borderId="106" xfId="0" applyFont="1" applyFill="1" applyBorder="1" applyAlignment="1" applyProtection="1">
      <alignment horizontal="right" vertical="center"/>
      <protection locked="0"/>
    </xf>
    <xf numFmtId="0" fontId="9" fillId="17" borderId="107" xfId="0" applyFont="1" applyFill="1" applyBorder="1" applyAlignment="1" applyProtection="1">
      <alignment horizontal="right" vertical="center"/>
      <protection locked="0"/>
    </xf>
    <xf numFmtId="0" fontId="10" fillId="7" borderId="108" xfId="0" applyFont="1" applyFill="1" applyBorder="1" applyAlignment="1" applyProtection="1">
      <alignment horizontal="right" vertical="center"/>
      <protection/>
    </xf>
    <xf numFmtId="0" fontId="10" fillId="7" borderId="109" xfId="0" applyFont="1" applyFill="1" applyBorder="1" applyAlignment="1" applyProtection="1">
      <alignment horizontal="right" vertical="center"/>
      <protection/>
    </xf>
    <xf numFmtId="0" fontId="18" fillId="17" borderId="109" xfId="0" applyFont="1" applyFill="1" applyBorder="1" applyAlignment="1" applyProtection="1">
      <alignment vertical="center"/>
      <protection locked="0"/>
    </xf>
    <xf numFmtId="0" fontId="18" fillId="17" borderId="110" xfId="0" applyFont="1" applyFill="1" applyBorder="1" applyAlignment="1" applyProtection="1">
      <alignment vertical="center"/>
      <protection locked="0"/>
    </xf>
    <xf numFmtId="0" fontId="7" fillId="7" borderId="19" xfId="0" applyFont="1" applyFill="1" applyBorder="1" applyAlignment="1" applyProtection="1">
      <alignment horizontal="center" vertical="center"/>
      <protection/>
    </xf>
    <xf numFmtId="0" fontId="7" fillId="7" borderId="23" xfId="0" applyFont="1" applyFill="1" applyBorder="1" applyAlignment="1" applyProtection="1">
      <alignment horizontal="center" vertical="center"/>
      <protection/>
    </xf>
    <xf numFmtId="0" fontId="7" fillId="7" borderId="111" xfId="0" applyFont="1" applyFill="1" applyBorder="1" applyAlignment="1" applyProtection="1">
      <alignment horizontal="center" vertical="center"/>
      <protection/>
    </xf>
    <xf numFmtId="0" fontId="7" fillId="7" borderId="20" xfId="0" applyFont="1" applyFill="1" applyBorder="1" applyAlignment="1" applyProtection="1">
      <alignment horizontal="center" vertical="center"/>
      <protection/>
    </xf>
    <xf numFmtId="0" fontId="7" fillId="7" borderId="21" xfId="0" applyFont="1" applyFill="1" applyBorder="1" applyAlignment="1" applyProtection="1">
      <alignment horizontal="center" vertical="center"/>
      <protection/>
    </xf>
    <xf numFmtId="0" fontId="7" fillId="7" borderId="112" xfId="0" applyFont="1" applyFill="1" applyBorder="1" applyAlignment="1" applyProtection="1">
      <alignment horizontal="center" vertical="center"/>
      <protection/>
    </xf>
    <xf numFmtId="0" fontId="7" fillId="7" borderId="113" xfId="0" applyFont="1" applyFill="1" applyBorder="1" applyAlignment="1" applyProtection="1">
      <alignment horizontal="left" vertical="center" wrapText="1" indent="1"/>
      <protection/>
    </xf>
    <xf numFmtId="0" fontId="7" fillId="7" borderId="114" xfId="0" applyFont="1" applyFill="1" applyBorder="1" applyAlignment="1" applyProtection="1">
      <alignment horizontal="left" vertical="center" wrapText="1" indent="1"/>
      <protection/>
    </xf>
    <xf numFmtId="0" fontId="1" fillId="7" borderId="15" xfId="0" applyFont="1" applyFill="1" applyBorder="1" applyAlignment="1" applyProtection="1">
      <alignment horizontal="right" vertical="center"/>
      <protection/>
    </xf>
    <xf numFmtId="0" fontId="1" fillId="7" borderId="85" xfId="0" applyFont="1" applyFill="1" applyBorder="1" applyAlignment="1" applyProtection="1">
      <alignment horizontal="right" vertical="center"/>
      <protection/>
    </xf>
    <xf numFmtId="0" fontId="1" fillId="7" borderId="16" xfId="0" applyFont="1" applyFill="1" applyBorder="1" applyAlignment="1" applyProtection="1">
      <alignment horizontal="right" vertical="center"/>
      <protection/>
    </xf>
    <xf numFmtId="0" fontId="1" fillId="7" borderId="107" xfId="0" applyFont="1" applyFill="1" applyBorder="1" applyAlignment="1" applyProtection="1">
      <alignment horizontal="right" vertical="center"/>
      <protection/>
    </xf>
    <xf numFmtId="0" fontId="1" fillId="7" borderId="115" xfId="0" applyFont="1" applyFill="1" applyBorder="1" applyAlignment="1" applyProtection="1">
      <alignment horizontal="right" vertical="center"/>
      <protection/>
    </xf>
    <xf numFmtId="0" fontId="1" fillId="7" borderId="116" xfId="0" applyFont="1" applyFill="1" applyBorder="1" applyAlignment="1" applyProtection="1">
      <alignment horizontal="right" vertical="center"/>
      <protection/>
    </xf>
    <xf numFmtId="0" fontId="7" fillId="7" borderId="12" xfId="0" applyFont="1" applyFill="1" applyBorder="1" applyAlignment="1" applyProtection="1">
      <alignment horizontal="center" vertical="center"/>
      <protection/>
    </xf>
    <xf numFmtId="14" fontId="7" fillId="17" borderId="13" xfId="0" applyNumberFormat="1" applyFont="1" applyFill="1" applyBorder="1" applyAlignment="1" applyProtection="1">
      <alignment horizontal="right" vertical="center"/>
      <protection locked="0"/>
    </xf>
    <xf numFmtId="0" fontId="7" fillId="17" borderId="13" xfId="0" applyFont="1" applyFill="1" applyBorder="1" applyAlignment="1" applyProtection="1">
      <alignment horizontal="right" vertical="center"/>
      <protection locked="0"/>
    </xf>
    <xf numFmtId="0" fontId="7" fillId="17" borderId="15" xfId="0" applyFont="1" applyFill="1" applyBorder="1" applyAlignment="1" applyProtection="1">
      <alignment horizontal="right" vertical="center"/>
      <protection locked="0"/>
    </xf>
    <xf numFmtId="0" fontId="7" fillId="17" borderId="107" xfId="0" applyFont="1" applyFill="1" applyBorder="1" applyAlignment="1" applyProtection="1">
      <alignment horizontal="right" vertical="center"/>
      <protection locked="0"/>
    </xf>
    <xf numFmtId="0" fontId="1" fillId="7" borderId="13" xfId="0" applyFont="1" applyFill="1" applyBorder="1" applyAlignment="1" applyProtection="1">
      <alignment horizontal="right" vertical="center"/>
      <protection/>
    </xf>
    <xf numFmtId="0" fontId="1" fillId="7" borderId="117" xfId="0" applyFont="1" applyFill="1" applyBorder="1" applyAlignment="1" applyProtection="1">
      <alignment horizontal="right" vertical="center"/>
      <protection/>
    </xf>
    <xf numFmtId="0" fontId="1" fillId="7" borderId="14" xfId="0" applyFont="1" applyFill="1" applyBorder="1" applyAlignment="1" applyProtection="1">
      <alignment horizontal="right" vertical="center"/>
      <protection/>
    </xf>
    <xf numFmtId="0" fontId="0" fillId="3" borderId="26" xfId="0" applyFill="1" applyBorder="1" applyAlignment="1" applyProtection="1">
      <alignment/>
      <protection/>
    </xf>
    <xf numFmtId="0" fontId="64" fillId="3" borderId="0" xfId="0" applyFont="1" applyFill="1" applyBorder="1" applyAlignment="1" applyProtection="1">
      <alignment horizontal="right" vertical="center"/>
      <protection/>
    </xf>
    <xf numFmtId="0" fontId="4" fillId="9" borderId="118" xfId="0" applyFont="1" applyFill="1" applyBorder="1" applyAlignment="1" applyProtection="1">
      <alignment horizontal="center" vertical="center"/>
      <protection/>
    </xf>
    <xf numFmtId="0" fontId="4" fillId="9" borderId="119" xfId="0" applyFont="1" applyFill="1" applyBorder="1" applyAlignment="1" applyProtection="1">
      <alignment horizontal="center" vertical="center"/>
      <protection/>
    </xf>
    <xf numFmtId="0" fontId="4" fillId="9" borderId="120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18" fillId="16" borderId="121" xfId="0" applyNumberFormat="1" applyFont="1" applyFill="1" applyBorder="1" applyAlignment="1" applyProtection="1">
      <alignment vertical="center"/>
      <protection locked="0"/>
    </xf>
    <xf numFmtId="0" fontId="18" fillId="16" borderId="122" xfId="0" applyNumberFormat="1" applyFont="1" applyFill="1" applyBorder="1" applyAlignment="1" applyProtection="1">
      <alignment vertical="center"/>
      <protection locked="0"/>
    </xf>
    <xf numFmtId="0" fontId="0" fillId="0" borderId="123" xfId="0" applyFill="1" applyBorder="1" applyAlignment="1" applyProtection="1">
      <alignment horizontal="right" vertical="center"/>
      <protection locked="0"/>
    </xf>
    <xf numFmtId="0" fontId="0" fillId="0" borderId="124" xfId="0" applyFill="1" applyBorder="1" applyAlignment="1" applyProtection="1">
      <alignment horizontal="right" vertical="center"/>
      <protection locked="0"/>
    </xf>
    <xf numFmtId="2" fontId="3" fillId="0" borderId="125" xfId="0" applyNumberFormat="1" applyFont="1" applyFill="1" applyBorder="1" applyAlignment="1" applyProtection="1">
      <alignment horizontal="right" vertical="center"/>
      <protection locked="0"/>
    </xf>
    <xf numFmtId="2" fontId="3" fillId="0" borderId="126" xfId="0" applyNumberFormat="1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2" fontId="3" fillId="2" borderId="5" xfId="0" applyNumberFormat="1" applyFont="1" applyFill="1" applyBorder="1" applyAlignment="1" applyProtection="1">
      <alignment horizontal="right" vertical="center"/>
      <protection locked="0"/>
    </xf>
    <xf numFmtId="0" fontId="0" fillId="2" borderId="127" xfId="0" applyFill="1" applyBorder="1" applyAlignment="1" applyProtection="1">
      <alignment horizontal="right" vertical="center"/>
      <protection locked="0"/>
    </xf>
    <xf numFmtId="166" fontId="26" fillId="2" borderId="128" xfId="0" applyNumberFormat="1" applyFont="1" applyFill="1" applyBorder="1" applyAlignment="1" applyProtection="1">
      <alignment horizontal="center" vertical="center"/>
      <protection locked="0"/>
    </xf>
    <xf numFmtId="166" fontId="26" fillId="2" borderId="28" xfId="0" applyNumberFormat="1" applyFont="1" applyFill="1" applyBorder="1" applyAlignment="1" applyProtection="1">
      <alignment horizontal="center" vertical="center"/>
      <protection locked="0"/>
    </xf>
    <xf numFmtId="166" fontId="26" fillId="2" borderId="129" xfId="0" applyNumberFormat="1" applyFont="1" applyFill="1" applyBorder="1" applyAlignment="1" applyProtection="1">
      <alignment horizontal="center" vertical="center"/>
      <protection locked="0"/>
    </xf>
    <xf numFmtId="49" fontId="3" fillId="2" borderId="130" xfId="0" applyNumberFormat="1" applyFont="1" applyFill="1" applyBorder="1" applyAlignment="1" applyProtection="1">
      <alignment horizontal="left" vertical="center"/>
      <protection locked="0"/>
    </xf>
    <xf numFmtId="49" fontId="3" fillId="2" borderId="131" xfId="0" applyNumberFormat="1" applyFont="1" applyFill="1" applyBorder="1" applyAlignment="1" applyProtection="1">
      <alignment horizontal="left" vertical="center"/>
      <protection locked="0"/>
    </xf>
    <xf numFmtId="49" fontId="3" fillId="2" borderId="132" xfId="0" applyNumberFormat="1" applyFont="1" applyFill="1" applyBorder="1" applyAlignment="1" applyProtection="1">
      <alignment horizontal="left" vertical="center"/>
      <protection locked="0"/>
    </xf>
    <xf numFmtId="49" fontId="3" fillId="2" borderId="133" xfId="0" applyNumberFormat="1" applyFont="1" applyFill="1" applyBorder="1" applyAlignment="1" applyProtection="1">
      <alignment horizontal="left" vertical="center"/>
      <protection locked="0"/>
    </xf>
    <xf numFmtId="49" fontId="3" fillId="2" borderId="134" xfId="0" applyNumberFormat="1" applyFont="1" applyFill="1" applyBorder="1" applyAlignment="1" applyProtection="1">
      <alignment horizontal="left" vertical="center"/>
      <protection locked="0"/>
    </xf>
    <xf numFmtId="49" fontId="3" fillId="2" borderId="135" xfId="0" applyNumberFormat="1" applyFont="1" applyFill="1" applyBorder="1" applyAlignment="1" applyProtection="1">
      <alignment horizontal="left" vertical="center"/>
      <protection locked="0"/>
    </xf>
    <xf numFmtId="49" fontId="3" fillId="2" borderId="136" xfId="0" applyNumberFormat="1" applyFont="1" applyFill="1" applyBorder="1" applyAlignment="1" applyProtection="1">
      <alignment horizontal="left" vertical="center"/>
      <protection locked="0"/>
    </xf>
    <xf numFmtId="49" fontId="3" fillId="2" borderId="137" xfId="0" applyNumberFormat="1" applyFont="1" applyFill="1" applyBorder="1" applyAlignment="1" applyProtection="1">
      <alignment horizontal="left" vertical="center"/>
      <protection locked="0"/>
    </xf>
    <xf numFmtId="49" fontId="3" fillId="2" borderId="138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2" fontId="3" fillId="2" borderId="5" xfId="0" applyNumberFormat="1" applyFont="1" applyFill="1" applyBorder="1" applyAlignment="1" applyProtection="1">
      <alignment horizontal="right" vertical="center" shrinkToFit="1"/>
      <protection/>
    </xf>
    <xf numFmtId="0" fontId="0" fillId="2" borderId="127" xfId="0" applyFill="1" applyBorder="1" applyAlignment="1" applyProtection="1">
      <alignment horizontal="right" vertical="center" shrinkToFit="1"/>
      <protection/>
    </xf>
    <xf numFmtId="2" fontId="3" fillId="2" borderId="5" xfId="0" applyNumberFormat="1" applyFont="1" applyFill="1" applyBorder="1" applyAlignment="1" applyProtection="1">
      <alignment horizontal="right" vertical="center"/>
      <protection/>
    </xf>
    <xf numFmtId="0" fontId="0" fillId="2" borderId="7" xfId="0" applyFill="1" applyBorder="1" applyAlignment="1" applyProtection="1">
      <alignment horizontal="right" vertical="center"/>
      <protection/>
    </xf>
    <xf numFmtId="2" fontId="8" fillId="0" borderId="49" xfId="0" applyNumberFormat="1" applyFont="1" applyFill="1" applyBorder="1" applyAlignment="1" applyProtection="1">
      <alignment horizontal="right" vertical="center"/>
      <protection/>
    </xf>
    <xf numFmtId="2" fontId="8" fillId="0" borderId="139" xfId="0" applyNumberFormat="1" applyFont="1" applyFill="1" applyBorder="1" applyAlignment="1" applyProtection="1">
      <alignment horizontal="right" vertical="center"/>
      <protection/>
    </xf>
    <xf numFmtId="2" fontId="3" fillId="0" borderId="125" xfId="0" applyNumberFormat="1" applyFont="1" applyFill="1" applyBorder="1" applyAlignment="1" applyProtection="1">
      <alignment horizontal="right" vertical="center" shrinkToFit="1"/>
      <protection locked="0"/>
    </xf>
    <xf numFmtId="2" fontId="3" fillId="0" borderId="12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40" xfId="0" applyFill="1" applyBorder="1" applyAlignment="1" applyProtection="1">
      <alignment horizontal="right" vertical="center" shrinkToFit="1"/>
      <protection locked="0"/>
    </xf>
    <xf numFmtId="0" fontId="0" fillId="0" borderId="141" xfId="0" applyFill="1" applyBorder="1" applyAlignment="1" applyProtection="1">
      <alignment horizontal="right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27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top"/>
      <protection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" fillId="0" borderId="14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43" xfId="0" applyFont="1" applyBorder="1" applyAlignment="1" applyProtection="1">
      <alignment horizontal="center" vertical="center"/>
      <protection/>
    </xf>
    <xf numFmtId="0" fontId="1" fillId="0" borderId="142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143" xfId="0" applyFont="1" applyBorder="1" applyAlignment="1" applyProtection="1">
      <alignment horizontal="center" vertical="top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144" xfId="0" applyFont="1" applyBorder="1" applyAlignment="1" applyProtection="1">
      <alignment horizontal="center" vertical="center" wrapText="1"/>
      <protection/>
    </xf>
    <xf numFmtId="0" fontId="4" fillId="19" borderId="118" xfId="0" applyFont="1" applyFill="1" applyBorder="1" applyAlignment="1" applyProtection="1">
      <alignment horizontal="center" vertical="center"/>
      <protection/>
    </xf>
    <xf numFmtId="0" fontId="4" fillId="19" borderId="119" xfId="0" applyFont="1" applyFill="1" applyBorder="1" applyAlignment="1" applyProtection="1">
      <alignment horizontal="center" vertical="center"/>
      <protection/>
    </xf>
    <xf numFmtId="0" fontId="4" fillId="19" borderId="120" xfId="0" applyFont="1" applyFill="1" applyBorder="1" applyAlignment="1" applyProtection="1">
      <alignment/>
      <protection/>
    </xf>
    <xf numFmtId="0" fontId="1" fillId="0" borderId="128" xfId="0" applyFont="1" applyBorder="1" applyAlignment="1" applyProtection="1">
      <alignment horizontal="center" vertical="center"/>
      <protection/>
    </xf>
    <xf numFmtId="0" fontId="1" fillId="0" borderId="145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textRotation="90" wrapText="1"/>
      <protection/>
    </xf>
    <xf numFmtId="0" fontId="1" fillId="0" borderId="144" xfId="0" applyFont="1" applyBorder="1" applyAlignment="1" applyProtection="1">
      <alignment horizontal="center" vertical="center" textRotation="90" wrapText="1"/>
      <protection/>
    </xf>
    <xf numFmtId="0" fontId="1" fillId="0" borderId="7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27" fillId="8" borderId="49" xfId="0" applyFont="1" applyFill="1" applyBorder="1" applyAlignment="1" applyProtection="1">
      <alignment vertical="center"/>
      <protection/>
    </xf>
    <xf numFmtId="0" fontId="27" fillId="8" borderId="50" xfId="0" applyFont="1" applyFill="1" applyBorder="1" applyAlignment="1" applyProtection="1">
      <alignment vertical="center"/>
      <protection/>
    </xf>
    <xf numFmtId="0" fontId="1" fillId="0" borderId="123" xfId="0" applyFont="1" applyBorder="1" applyAlignment="1" applyProtection="1">
      <alignment horizontal="center" vertical="center"/>
      <protection/>
    </xf>
    <xf numFmtId="0" fontId="1" fillId="0" borderId="124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top"/>
      <protection/>
    </xf>
    <xf numFmtId="0" fontId="2" fillId="0" borderId="139" xfId="0" applyFont="1" applyBorder="1" applyAlignment="1" applyProtection="1">
      <alignment horizontal="center" vertical="top"/>
      <protection/>
    </xf>
    <xf numFmtId="0" fontId="1" fillId="0" borderId="125" xfId="0" applyFont="1" applyBorder="1" applyAlignment="1" applyProtection="1">
      <alignment horizontal="center" vertical="center" wrapText="1"/>
      <protection/>
    </xf>
    <xf numFmtId="0" fontId="1" fillId="0" borderId="126" xfId="0" applyFont="1" applyBorder="1" applyAlignment="1" applyProtection="1">
      <alignment horizontal="center" vertical="center" wrapText="1"/>
      <protection/>
    </xf>
    <xf numFmtId="0" fontId="1" fillId="0" borderId="14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144" xfId="0" applyFont="1" applyFill="1" applyBorder="1" applyAlignment="1" applyProtection="1">
      <alignment horizontal="center" vertical="center" wrapText="1"/>
      <protection/>
    </xf>
    <xf numFmtId="0" fontId="1" fillId="2" borderId="146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147" xfId="0" applyFont="1" applyFill="1" applyBorder="1" applyAlignment="1" applyProtection="1">
      <alignment vertical="center"/>
      <protection/>
    </xf>
    <xf numFmtId="0" fontId="0" fillId="2" borderId="146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147" xfId="0" applyFill="1" applyBorder="1" applyAlignment="1" applyProtection="1">
      <alignment vertical="center"/>
      <protection/>
    </xf>
    <xf numFmtId="0" fontId="7" fillId="19" borderId="148" xfId="0" applyFont="1" applyFill="1" applyBorder="1" applyAlignment="1" applyProtection="1">
      <alignment horizontal="center" vertical="center"/>
      <protection/>
    </xf>
    <xf numFmtId="0" fontId="7" fillId="19" borderId="56" xfId="0" applyFont="1" applyFill="1" applyBorder="1" applyAlignment="1" applyProtection="1">
      <alignment horizontal="center" vertical="center"/>
      <protection/>
    </xf>
    <xf numFmtId="0" fontId="7" fillId="19" borderId="149" xfId="0" applyFont="1" applyFill="1" applyBorder="1" applyAlignment="1" applyProtection="1">
      <alignment horizontal="center" vertical="center"/>
      <protection/>
    </xf>
    <xf numFmtId="2" fontId="8" fillId="0" borderId="123" xfId="0" applyNumberFormat="1" applyFont="1" applyFill="1" applyBorder="1" applyAlignment="1" applyProtection="1">
      <alignment vertical="center"/>
      <protection/>
    </xf>
    <xf numFmtId="2" fontId="8" fillId="0" borderId="124" xfId="0" applyNumberFormat="1" applyFont="1" applyFill="1" applyBorder="1" applyAlignment="1" applyProtection="1">
      <alignment vertical="center"/>
      <protection/>
    </xf>
    <xf numFmtId="0" fontId="0" fillId="19" borderId="93" xfId="0" applyFill="1" applyBorder="1" applyAlignment="1" applyProtection="1">
      <alignment vertical="center"/>
      <protection/>
    </xf>
    <xf numFmtId="0" fontId="0" fillId="19" borderId="21" xfId="0" applyFill="1" applyBorder="1" applyAlignment="1" applyProtection="1">
      <alignment vertical="center"/>
      <protection/>
    </xf>
    <xf numFmtId="0" fontId="0" fillId="19" borderId="91" xfId="0" applyFill="1" applyBorder="1" applyAlignment="1" applyProtection="1">
      <alignment vertical="center"/>
      <protection/>
    </xf>
    <xf numFmtId="14" fontId="35" fillId="2" borderId="150" xfId="0" applyNumberFormat="1" applyFont="1" applyFill="1" applyBorder="1" applyAlignment="1" applyProtection="1">
      <alignment horizontal="left" vertical="center" indent="1"/>
      <protection locked="0"/>
    </xf>
    <xf numFmtId="0" fontId="35" fillId="2" borderId="52" xfId="0" applyFont="1" applyFill="1" applyBorder="1" applyAlignment="1" applyProtection="1">
      <alignment horizontal="left" vertical="center" indent="1"/>
      <protection locked="0"/>
    </xf>
    <xf numFmtId="0" fontId="0" fillId="2" borderId="52" xfId="0" applyFill="1" applyBorder="1" applyAlignment="1" applyProtection="1">
      <alignment vertical="center"/>
      <protection/>
    </xf>
    <xf numFmtId="0" fontId="0" fillId="2" borderId="151" xfId="0" applyFill="1" applyBorder="1" applyAlignment="1" applyProtection="1">
      <alignment vertical="center"/>
      <protection/>
    </xf>
    <xf numFmtId="0" fontId="7" fillId="0" borderId="152" xfId="0" applyFont="1" applyFill="1" applyBorder="1" applyAlignment="1" applyProtection="1">
      <alignment horizontal="right" vertical="center" indent="1"/>
      <protection/>
    </xf>
    <xf numFmtId="0" fontId="7" fillId="0" borderId="105" xfId="0" applyFont="1" applyFill="1" applyBorder="1" applyAlignment="1" applyProtection="1">
      <alignment horizontal="right" vertical="center" indent="1"/>
      <protection/>
    </xf>
    <xf numFmtId="0" fontId="7" fillId="0" borderId="153" xfId="0" applyFont="1" applyFill="1" applyBorder="1" applyAlignment="1" applyProtection="1">
      <alignment horizontal="right" vertical="center" indent="1"/>
      <protection/>
    </xf>
    <xf numFmtId="0" fontId="7" fillId="0" borderId="103" xfId="0" applyFont="1" applyFill="1" applyBorder="1" applyAlignment="1" applyProtection="1">
      <alignment horizontal="right" vertical="center" indent="1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54" xfId="0" applyFont="1" applyFill="1" applyBorder="1" applyAlignment="1" applyProtection="1">
      <alignment horizontal="right" vertical="center" indent="1"/>
      <protection/>
    </xf>
    <xf numFmtId="0" fontId="7" fillId="0" borderId="155" xfId="0" applyFont="1" applyFill="1" applyBorder="1" applyAlignment="1" applyProtection="1">
      <alignment horizontal="right" vertical="center" indent="1"/>
      <protection/>
    </xf>
    <xf numFmtId="0" fontId="9" fillId="17" borderId="156" xfId="0" applyFont="1" applyFill="1" applyBorder="1" applyAlignment="1" applyProtection="1">
      <alignment horizontal="center" vertical="center"/>
      <protection locked="0"/>
    </xf>
    <xf numFmtId="0" fontId="9" fillId="17" borderId="157" xfId="0" applyFont="1" applyFill="1" applyBorder="1" applyAlignment="1" applyProtection="1">
      <alignment horizontal="center" vertical="center"/>
      <protection locked="0"/>
    </xf>
    <xf numFmtId="0" fontId="9" fillId="17" borderId="158" xfId="0" applyFont="1" applyFill="1" applyBorder="1" applyAlignment="1" applyProtection="1">
      <alignment horizontal="center" vertical="center"/>
      <protection locked="0"/>
    </xf>
    <xf numFmtId="0" fontId="9" fillId="17" borderId="159" xfId="0" applyFont="1" applyFill="1" applyBorder="1" applyAlignment="1" applyProtection="1">
      <alignment horizontal="center" vertical="center"/>
      <protection locked="0"/>
    </xf>
    <xf numFmtId="0" fontId="7" fillId="17" borderId="157" xfId="0" applyFont="1" applyFill="1" applyBorder="1" applyAlignment="1" applyProtection="1">
      <alignment horizontal="center" vertical="center"/>
      <protection locked="0"/>
    </xf>
    <xf numFmtId="0" fontId="7" fillId="17" borderId="159" xfId="0" applyFont="1" applyFill="1" applyBorder="1" applyAlignment="1" applyProtection="1">
      <alignment horizontal="center" vertical="center"/>
      <protection locked="0"/>
    </xf>
    <xf numFmtId="0" fontId="9" fillId="0" borderId="157" xfId="0" applyFont="1" applyFill="1" applyBorder="1" applyAlignment="1" applyProtection="1">
      <alignment horizontal="center" vertical="center"/>
      <protection/>
    </xf>
    <xf numFmtId="0" fontId="9" fillId="0" borderId="160" xfId="0" applyFont="1" applyFill="1" applyBorder="1" applyAlignment="1" applyProtection="1">
      <alignment horizontal="center" vertical="center"/>
      <protection/>
    </xf>
    <xf numFmtId="0" fontId="9" fillId="0" borderId="159" xfId="0" applyFont="1" applyFill="1" applyBorder="1" applyAlignment="1" applyProtection="1">
      <alignment horizontal="center" vertical="center"/>
      <protection/>
    </xf>
    <xf numFmtId="0" fontId="9" fillId="0" borderId="161" xfId="0" applyFont="1" applyFill="1" applyBorder="1" applyAlignment="1" applyProtection="1">
      <alignment horizontal="center" vertical="center"/>
      <protection/>
    </xf>
    <xf numFmtId="0" fontId="9" fillId="17" borderId="162" xfId="0" applyFont="1" applyFill="1" applyBorder="1" applyAlignment="1" applyProtection="1">
      <alignment horizontal="center" vertical="center"/>
      <protection locked="0"/>
    </xf>
    <xf numFmtId="0" fontId="9" fillId="17" borderId="163" xfId="0" applyFont="1" applyFill="1" applyBorder="1" applyAlignment="1" applyProtection="1">
      <alignment horizontal="center" vertical="center"/>
      <protection locked="0"/>
    </xf>
    <xf numFmtId="0" fontId="9" fillId="17" borderId="164" xfId="0" applyFont="1" applyFill="1" applyBorder="1" applyAlignment="1" applyProtection="1">
      <alignment horizontal="center" vertical="center"/>
      <protection locked="0"/>
    </xf>
    <xf numFmtId="0" fontId="9" fillId="17" borderId="165" xfId="0" applyFont="1" applyFill="1" applyBorder="1" applyAlignment="1" applyProtection="1">
      <alignment horizontal="center" vertical="center"/>
      <protection locked="0"/>
    </xf>
    <xf numFmtId="14" fontId="7" fillId="17" borderId="163" xfId="0" applyNumberFormat="1" applyFont="1" applyFill="1" applyBorder="1" applyAlignment="1" applyProtection="1">
      <alignment horizontal="center" vertical="center"/>
      <protection locked="0"/>
    </xf>
    <xf numFmtId="0" fontId="7" fillId="17" borderId="165" xfId="0" applyFont="1" applyFill="1" applyBorder="1" applyAlignment="1" applyProtection="1">
      <alignment horizontal="center" vertical="center"/>
      <protection locked="0"/>
    </xf>
    <xf numFmtId="0" fontId="9" fillId="0" borderId="166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167" xfId="0" applyFont="1" applyFill="1" applyBorder="1" applyAlignment="1" applyProtection="1">
      <alignment horizontal="center" vertical="center"/>
      <protection/>
    </xf>
    <xf numFmtId="0" fontId="9" fillId="0" borderId="168" xfId="0" applyFont="1" applyFill="1" applyBorder="1" applyAlignment="1" applyProtection="1">
      <alignment horizontal="center" vertical="center"/>
      <protection/>
    </xf>
    <xf numFmtId="0" fontId="9" fillId="0" borderId="169" xfId="0" applyFont="1" applyFill="1" applyBorder="1" applyAlignment="1" applyProtection="1">
      <alignment horizontal="center" vertical="center"/>
      <protection/>
    </xf>
    <xf numFmtId="0" fontId="9" fillId="0" borderId="165" xfId="0" applyFont="1" applyFill="1" applyBorder="1" applyAlignment="1" applyProtection="1">
      <alignment horizontal="center" vertical="center"/>
      <protection/>
    </xf>
    <xf numFmtId="0" fontId="9" fillId="0" borderId="170" xfId="0" applyFont="1" applyFill="1" applyBorder="1" applyAlignment="1" applyProtection="1">
      <alignment horizontal="center" vertical="center"/>
      <protection/>
    </xf>
    <xf numFmtId="0" fontId="0" fillId="2" borderId="127" xfId="0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vertical="center"/>
      <protection/>
    </xf>
    <xf numFmtId="0" fontId="66" fillId="8" borderId="0" xfId="17" applyFont="1" applyFill="1" applyAlignment="1" applyProtection="1">
      <alignment horizontal="center"/>
      <protection locked="0"/>
    </xf>
    <xf numFmtId="0" fontId="9" fillId="8" borderId="0" xfId="0" applyFont="1" applyFill="1" applyAlignment="1" applyProtection="1">
      <alignment horizontal="center"/>
      <protection locked="0"/>
    </xf>
    <xf numFmtId="0" fontId="9" fillId="8" borderId="0" xfId="0" applyFont="1" applyFill="1" applyAlignment="1" applyProtection="1">
      <alignment horizontal="center"/>
      <protection/>
    </xf>
    <xf numFmtId="0" fontId="53" fillId="0" borderId="1" xfId="0" applyFont="1" applyFill="1" applyBorder="1" applyAlignment="1" applyProtection="1">
      <alignment vertical="center"/>
      <protection/>
    </xf>
    <xf numFmtId="14" fontId="9" fillId="17" borderId="171" xfId="0" applyNumberFormat="1" applyFont="1" applyFill="1" applyBorder="1" applyAlignment="1" applyProtection="1">
      <alignment horizontal="right" vertical="center"/>
      <protection locked="0"/>
    </xf>
    <xf numFmtId="14" fontId="9" fillId="17" borderId="172" xfId="0" applyNumberFormat="1" applyFont="1" applyFill="1" applyBorder="1" applyAlignment="1" applyProtection="1">
      <alignment horizontal="right" vertical="center"/>
      <protection locked="0"/>
    </xf>
    <xf numFmtId="14" fontId="9" fillId="17" borderId="173" xfId="0" applyNumberFormat="1" applyFont="1" applyFill="1" applyBorder="1" applyAlignment="1" applyProtection="1">
      <alignment horizontal="right" vertical="center"/>
      <protection locked="0"/>
    </xf>
    <xf numFmtId="14" fontId="9" fillId="17" borderId="174" xfId="0" applyNumberFormat="1" applyFont="1" applyFill="1" applyBorder="1" applyAlignment="1" applyProtection="1">
      <alignment horizontal="right" vertical="center"/>
      <protection locked="0"/>
    </xf>
    <xf numFmtId="0" fontId="53" fillId="0" borderId="1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7" fillId="0" borderId="175" xfId="0" applyFont="1" applyFill="1" applyBorder="1" applyAlignment="1" applyProtection="1">
      <alignment horizontal="right" vertical="center" wrapText="1"/>
      <protection/>
    </xf>
    <xf numFmtId="0" fontId="7" fillId="0" borderId="176" xfId="0" applyFont="1" applyFill="1" applyBorder="1" applyAlignment="1" applyProtection="1">
      <alignment horizontal="right" vertical="center" wrapText="1"/>
      <protection/>
    </xf>
    <xf numFmtId="0" fontId="7" fillId="0" borderId="177" xfId="0" applyFont="1" applyFill="1" applyBorder="1" applyAlignment="1" applyProtection="1">
      <alignment horizontal="right" vertical="center" wrapText="1"/>
      <protection/>
    </xf>
    <xf numFmtId="0" fontId="7" fillId="0" borderId="178" xfId="0" applyFont="1" applyFill="1" applyBorder="1" applyAlignment="1" applyProtection="1">
      <alignment horizontal="right" vertical="center" wrapText="1"/>
      <protection/>
    </xf>
    <xf numFmtId="0" fontId="9" fillId="17" borderId="101" xfId="0" applyFont="1" applyFill="1" applyBorder="1" applyAlignment="1" applyProtection="1">
      <alignment vertical="center"/>
      <protection locked="0"/>
    </xf>
    <xf numFmtId="0" fontId="9" fillId="17" borderId="179" xfId="0" applyFont="1" applyFill="1" applyBorder="1" applyAlignment="1" applyProtection="1">
      <alignment vertical="center"/>
      <protection locked="0"/>
    </xf>
    <xf numFmtId="0" fontId="9" fillId="17" borderId="180" xfId="0" applyFont="1" applyFill="1" applyBorder="1" applyAlignment="1" applyProtection="1">
      <alignment vertical="center"/>
      <protection locked="0"/>
    </xf>
    <xf numFmtId="0" fontId="9" fillId="17" borderId="181" xfId="0" applyFont="1" applyFill="1" applyBorder="1" applyAlignment="1" applyProtection="1">
      <alignment vertical="center"/>
      <protection locked="0"/>
    </xf>
    <xf numFmtId="0" fontId="9" fillId="17" borderId="182" xfId="0" applyFont="1" applyFill="1" applyBorder="1" applyAlignment="1" applyProtection="1">
      <alignment vertical="center"/>
      <protection locked="0"/>
    </xf>
    <xf numFmtId="0" fontId="9" fillId="17" borderId="183" xfId="0" applyFont="1" applyFill="1" applyBorder="1" applyAlignment="1" applyProtection="1">
      <alignment vertical="center"/>
      <protection locked="0"/>
    </xf>
    <xf numFmtId="0" fontId="18" fillId="0" borderId="184" xfId="0" applyFont="1" applyFill="1" applyBorder="1" applyAlignment="1" applyProtection="1">
      <alignment vertical="center"/>
      <protection/>
    </xf>
    <xf numFmtId="0" fontId="18" fillId="0" borderId="185" xfId="0" applyFont="1" applyFill="1" applyBorder="1" applyAlignment="1" applyProtection="1">
      <alignment vertical="center"/>
      <protection/>
    </xf>
    <xf numFmtId="0" fontId="18" fillId="0" borderId="49" xfId="0" applyFont="1" applyFill="1" applyBorder="1" applyAlignment="1" applyProtection="1">
      <alignment vertical="center"/>
      <protection/>
    </xf>
    <xf numFmtId="0" fontId="18" fillId="0" borderId="50" xfId="0" applyFont="1" applyFill="1" applyBorder="1" applyAlignment="1" applyProtection="1">
      <alignment vertical="center"/>
      <protection/>
    </xf>
    <xf numFmtId="0" fontId="18" fillId="0" borderId="186" xfId="0" applyFont="1" applyFill="1" applyBorder="1" applyAlignment="1" applyProtection="1">
      <alignment vertical="center"/>
      <protection/>
    </xf>
    <xf numFmtId="0" fontId="7" fillId="0" borderId="187" xfId="0" applyFont="1" applyFill="1" applyBorder="1" applyAlignment="1" applyProtection="1">
      <alignment horizontal="right" vertical="center" wrapText="1"/>
      <protection/>
    </xf>
    <xf numFmtId="0" fontId="7" fillId="0" borderId="188" xfId="0" applyFont="1" applyFill="1" applyBorder="1" applyAlignment="1" applyProtection="1">
      <alignment horizontal="right" vertical="center" wrapText="1"/>
      <protection/>
    </xf>
    <xf numFmtId="0" fontId="9" fillId="17" borderId="101" xfId="0" applyFont="1" applyFill="1" applyBorder="1" applyAlignment="1" applyProtection="1">
      <alignment horizontal="right" vertical="center"/>
      <protection locked="0"/>
    </xf>
    <xf numFmtId="0" fontId="9" fillId="17" borderId="179" xfId="0" applyFont="1" applyFill="1" applyBorder="1" applyAlignment="1" applyProtection="1">
      <alignment horizontal="right" vertical="center"/>
      <protection locked="0"/>
    </xf>
    <xf numFmtId="0" fontId="9" fillId="17" borderId="180" xfId="0" applyFont="1" applyFill="1" applyBorder="1" applyAlignment="1" applyProtection="1">
      <alignment horizontal="right" vertical="center"/>
      <protection locked="0"/>
    </xf>
    <xf numFmtId="0" fontId="63" fillId="0" borderId="189" xfId="0" applyFont="1" applyFill="1" applyBorder="1" applyAlignment="1" applyProtection="1">
      <alignment/>
      <protection/>
    </xf>
    <xf numFmtId="0" fontId="63" fillId="0" borderId="190" xfId="0" applyFont="1" applyFill="1" applyBorder="1" applyAlignment="1" applyProtection="1">
      <alignment/>
      <protection/>
    </xf>
    <xf numFmtId="0" fontId="58" fillId="0" borderId="1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7" fillId="0" borderId="191" xfId="0" applyFont="1" applyFill="1" applyBorder="1" applyAlignment="1" applyProtection="1">
      <alignment horizontal="right" vertical="center" wrapText="1"/>
      <protection/>
    </xf>
    <xf numFmtId="0" fontId="7" fillId="0" borderId="192" xfId="0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7" xfId="0" applyFont="1" applyFill="1" applyBorder="1" applyAlignment="1" applyProtection="1">
      <alignment vertical="center"/>
      <protection/>
    </xf>
    <xf numFmtId="0" fontId="62" fillId="0" borderId="1" xfId="0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3" fillId="0" borderId="147" xfId="0" applyFont="1" applyFill="1" applyBorder="1" applyAlignment="1" applyProtection="1">
      <alignment horizontal="left" vertical="top" wrapText="1"/>
      <protection/>
    </xf>
    <xf numFmtId="0" fontId="33" fillId="0" borderId="1" xfId="0" applyFont="1" applyFill="1" applyBorder="1" applyAlignment="1" applyProtection="1">
      <alignment horizontal="left" vertical="top" wrapText="1"/>
      <protection/>
    </xf>
    <xf numFmtId="0" fontId="18" fillId="7" borderId="90" xfId="0" applyFont="1" applyFill="1" applyBorder="1" applyAlignment="1" applyProtection="1">
      <alignment horizontal="left" vertical="center" indent="1"/>
      <protection/>
    </xf>
    <xf numFmtId="0" fontId="18" fillId="7" borderId="11" xfId="0" applyFont="1" applyFill="1" applyBorder="1" applyAlignment="1" applyProtection="1">
      <alignment horizontal="left" vertical="center" indent="1"/>
      <protection/>
    </xf>
    <xf numFmtId="0" fontId="9" fillId="17" borderId="98" xfId="0" applyFont="1" applyFill="1" applyBorder="1" applyAlignment="1" applyProtection="1">
      <alignment vertical="center"/>
      <protection locked="0"/>
    </xf>
    <xf numFmtId="0" fontId="9" fillId="17" borderId="193" xfId="0" applyFont="1" applyFill="1" applyBorder="1" applyAlignment="1" applyProtection="1">
      <alignment vertical="center"/>
      <protection locked="0"/>
    </xf>
    <xf numFmtId="0" fontId="9" fillId="17" borderId="194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 indent="1"/>
      <protection/>
    </xf>
    <xf numFmtId="0" fontId="15" fillId="13" borderId="36" xfId="0" applyFont="1" applyFill="1" applyBorder="1" applyAlignment="1" applyProtection="1">
      <alignment horizontal="left" indent="1"/>
      <protection/>
    </xf>
    <xf numFmtId="0" fontId="15" fillId="13" borderId="0" xfId="0" applyFont="1" applyFill="1" applyBorder="1" applyAlignment="1" applyProtection="1">
      <alignment horizontal="left" indent="1"/>
      <protection/>
    </xf>
    <xf numFmtId="0" fontId="15" fillId="13" borderId="35" xfId="0" applyFont="1" applyFill="1" applyBorder="1" applyAlignment="1" applyProtection="1">
      <alignment horizontal="left" indent="1"/>
      <protection/>
    </xf>
    <xf numFmtId="0" fontId="50" fillId="11" borderId="0" xfId="0" applyFont="1" applyFill="1" applyAlignment="1" applyProtection="1">
      <alignment/>
      <protection/>
    </xf>
    <xf numFmtId="0" fontId="41" fillId="13" borderId="36" xfId="0" applyFont="1" applyFill="1" applyBorder="1" applyAlignment="1" applyProtection="1">
      <alignment horizontal="left" indent="1"/>
      <protection/>
    </xf>
    <xf numFmtId="0" fontId="41" fillId="13" borderId="0" xfId="0" applyFont="1" applyFill="1" applyBorder="1" applyAlignment="1" applyProtection="1">
      <alignment horizontal="left" indent="1"/>
      <protection/>
    </xf>
    <xf numFmtId="0" fontId="41" fillId="13" borderId="143" xfId="0" applyFont="1" applyFill="1" applyBorder="1" applyAlignment="1" applyProtection="1">
      <alignment horizontal="left" indent="1"/>
      <protection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7" xfId="0" applyFont="1" applyFill="1" applyBorder="1" applyAlignment="1" applyProtection="1">
      <alignment horizontal="left"/>
      <protection locked="0"/>
    </xf>
    <xf numFmtId="0" fontId="56" fillId="13" borderId="195" xfId="0" applyFont="1" applyFill="1" applyBorder="1" applyAlignment="1" applyProtection="1">
      <alignment horizontal="right"/>
      <protection/>
    </xf>
    <xf numFmtId="0" fontId="56" fillId="13" borderId="196" xfId="0" applyFont="1" applyFill="1" applyBorder="1" applyAlignment="1" applyProtection="1">
      <alignment horizontal="right"/>
      <protection/>
    </xf>
    <xf numFmtId="44" fontId="57" fillId="20" borderId="142" xfId="18" applyFont="1" applyFill="1" applyBorder="1" applyAlignment="1" applyProtection="1">
      <alignment horizontal="right"/>
      <protection/>
    </xf>
    <xf numFmtId="44" fontId="57" fillId="20" borderId="35" xfId="18" applyFont="1" applyFill="1" applyBorder="1" applyAlignment="1" applyProtection="1">
      <alignment horizontal="right"/>
      <protection/>
    </xf>
    <xf numFmtId="0" fontId="47" fillId="11" borderId="0" xfId="17" applyFont="1" applyFill="1" applyBorder="1" applyAlignment="1" applyProtection="1">
      <alignment horizontal="justify" vertical="center" wrapText="1"/>
      <protection locked="0"/>
    </xf>
    <xf numFmtId="0" fontId="12" fillId="13" borderId="197" xfId="0" applyFont="1" applyFill="1" applyBorder="1" applyAlignment="1" applyProtection="1">
      <alignment horizontal="left" indent="1"/>
      <protection/>
    </xf>
    <xf numFmtId="0" fontId="12" fillId="13" borderId="41" xfId="0" applyFont="1" applyFill="1" applyBorder="1" applyAlignment="1" applyProtection="1">
      <alignment horizontal="left" indent="1"/>
      <protection/>
    </xf>
    <xf numFmtId="0" fontId="12" fillId="13" borderId="42" xfId="0" applyFont="1" applyFill="1" applyBorder="1" applyAlignment="1" applyProtection="1">
      <alignment horizontal="left" indent="1"/>
      <protection/>
    </xf>
    <xf numFmtId="0" fontId="47" fillId="11" borderId="0" xfId="17" applyFont="1" applyFill="1" applyAlignment="1" applyProtection="1">
      <alignment/>
      <protection locked="0"/>
    </xf>
    <xf numFmtId="0" fontId="35" fillId="11" borderId="0" xfId="0" applyFont="1" applyFill="1" applyAlignment="1" applyProtection="1">
      <alignment/>
      <protection locked="0"/>
    </xf>
    <xf numFmtId="0" fontId="22" fillId="13" borderId="36" xfId="0" applyFont="1" applyFill="1" applyBorder="1" applyAlignment="1" applyProtection="1">
      <alignment horizontal="left" indent="1"/>
      <protection/>
    </xf>
    <xf numFmtId="0" fontId="22" fillId="13" borderId="0" xfId="0" applyFont="1" applyFill="1" applyBorder="1" applyAlignment="1" applyProtection="1">
      <alignment horizontal="left" indent="1"/>
      <protection/>
    </xf>
    <xf numFmtId="0" fontId="15" fillId="13" borderId="143" xfId="0" applyFont="1" applyFill="1" applyBorder="1" applyAlignment="1" applyProtection="1">
      <alignment horizontal="left" indent="1"/>
      <protection/>
    </xf>
    <xf numFmtId="0" fontId="23" fillId="13" borderId="36" xfId="0" applyFont="1" applyFill="1" applyBorder="1" applyAlignment="1" applyProtection="1">
      <alignment horizontal="center"/>
      <protection/>
    </xf>
    <xf numFmtId="0" fontId="23" fillId="13" borderId="0" xfId="0" applyFont="1" applyFill="1" applyBorder="1" applyAlignment="1" applyProtection="1">
      <alignment horizontal="center"/>
      <protection/>
    </xf>
    <xf numFmtId="0" fontId="22" fillId="0" borderId="49" xfId="0" applyFont="1" applyFill="1" applyBorder="1" applyAlignment="1" applyProtection="1">
      <alignment horizontal="left"/>
      <protection locked="0"/>
    </xf>
    <xf numFmtId="0" fontId="22" fillId="0" borderId="50" xfId="0" applyFont="1" applyFill="1" applyBorder="1" applyAlignment="1" applyProtection="1">
      <alignment horizontal="left"/>
      <protection locked="0"/>
    </xf>
    <xf numFmtId="0" fontId="22" fillId="0" borderId="186" xfId="0" applyFont="1" applyFill="1" applyBorder="1" applyAlignment="1" applyProtection="1">
      <alignment horizontal="left"/>
      <protection locked="0"/>
    </xf>
    <xf numFmtId="14" fontId="22" fillId="0" borderId="66" xfId="0" applyNumberFormat="1" applyFont="1" applyFill="1" applyBorder="1" applyAlignment="1" applyProtection="1">
      <alignment horizontal="left"/>
      <protection locked="0"/>
    </xf>
    <xf numFmtId="0" fontId="22" fillId="0" borderId="198" xfId="0" applyFont="1" applyFill="1" applyBorder="1" applyAlignment="1" applyProtection="1">
      <alignment horizontal="left"/>
      <protection locked="0"/>
    </xf>
    <xf numFmtId="0" fontId="22" fillId="0" borderId="199" xfId="0" applyFont="1" applyFill="1" applyBorder="1" applyAlignment="1" applyProtection="1">
      <alignment horizontal="left"/>
      <protection locked="0"/>
    </xf>
    <xf numFmtId="14" fontId="22" fillId="0" borderId="49" xfId="0" applyNumberFormat="1" applyFont="1" applyFill="1" applyBorder="1" applyAlignment="1" applyProtection="1">
      <alignment horizontal="left"/>
      <protection locked="0"/>
    </xf>
    <xf numFmtId="0" fontId="14" fillId="13" borderId="36" xfId="0" applyFont="1" applyFill="1" applyBorder="1" applyAlignment="1" applyProtection="1">
      <alignment horizontal="left" indent="1"/>
      <protection/>
    </xf>
    <xf numFmtId="0" fontId="14" fillId="13" borderId="0" xfId="0" applyFont="1" applyFill="1" applyBorder="1" applyAlignment="1" applyProtection="1">
      <alignment horizontal="left" indent="1"/>
      <protection/>
    </xf>
    <xf numFmtId="0" fontId="55" fillId="13" borderId="36" xfId="0" applyFont="1" applyFill="1" applyBorder="1" applyAlignment="1" applyProtection="1">
      <alignment horizontal="left" indent="1"/>
      <protection/>
    </xf>
    <xf numFmtId="0" fontId="55" fillId="13" borderId="0" xfId="0" applyFont="1" applyFill="1" applyBorder="1" applyAlignment="1" applyProtection="1">
      <alignment horizontal="left" indent="1"/>
      <protection/>
    </xf>
    <xf numFmtId="0" fontId="55" fillId="13" borderId="35" xfId="0" applyFont="1" applyFill="1" applyBorder="1" applyAlignment="1" applyProtection="1">
      <alignment horizontal="left" indent="1"/>
      <protection/>
    </xf>
    <xf numFmtId="0" fontId="22" fillId="13" borderId="36" xfId="0" applyFont="1" applyFill="1" applyBorder="1" applyAlignment="1" applyProtection="1">
      <alignment horizontal="right"/>
      <protection/>
    </xf>
    <xf numFmtId="0" fontId="22" fillId="13" borderId="0" xfId="0" applyFont="1" applyFill="1" applyBorder="1" applyAlignment="1" applyProtection="1">
      <alignment horizontal="right"/>
      <protection/>
    </xf>
    <xf numFmtId="0" fontId="22" fillId="13" borderId="197" xfId="0" applyFont="1" applyFill="1" applyBorder="1" applyAlignment="1" applyProtection="1">
      <alignment horizontal="left" indent="1"/>
      <protection/>
    </xf>
    <xf numFmtId="0" fontId="22" fillId="13" borderId="41" xfId="0" applyFont="1" applyFill="1" applyBorder="1" applyAlignment="1" applyProtection="1">
      <alignment horizontal="left" indent="1"/>
      <protection/>
    </xf>
    <xf numFmtId="0" fontId="54" fillId="13" borderId="36" xfId="0" applyFont="1" applyFill="1" applyBorder="1" applyAlignment="1" applyProtection="1">
      <alignment horizontal="left" indent="1"/>
      <protection/>
    </xf>
    <xf numFmtId="0" fontId="54" fillId="13" borderId="0" xfId="0" applyFont="1" applyFill="1" applyBorder="1" applyAlignment="1" applyProtection="1">
      <alignment horizontal="left" indent="1"/>
      <protection/>
    </xf>
    <xf numFmtId="0" fontId="12" fillId="0" borderId="49" xfId="0" applyFont="1" applyFill="1" applyBorder="1" applyAlignment="1" applyProtection="1">
      <alignment horizontal="left"/>
      <protection locked="0"/>
    </xf>
    <xf numFmtId="0" fontId="12" fillId="0" borderId="50" xfId="0" applyFont="1" applyFill="1" applyBorder="1" applyAlignment="1" applyProtection="1">
      <alignment horizontal="left"/>
      <protection locked="0"/>
    </xf>
    <xf numFmtId="0" fontId="12" fillId="0" borderId="186" xfId="0" applyFont="1" applyFill="1" applyBorder="1" applyAlignment="1" applyProtection="1">
      <alignment horizontal="left"/>
      <protection locked="0"/>
    </xf>
    <xf numFmtId="0" fontId="12" fillId="0" borderId="49" xfId="0" applyNumberFormat="1" applyFont="1" applyFill="1" applyBorder="1" applyAlignment="1" applyProtection="1">
      <alignment horizontal="left"/>
      <protection locked="0"/>
    </xf>
    <xf numFmtId="0" fontId="12" fillId="0" borderId="50" xfId="0" applyNumberFormat="1" applyFont="1" applyFill="1" applyBorder="1" applyAlignment="1" applyProtection="1">
      <alignment horizontal="left"/>
      <protection locked="0"/>
    </xf>
    <xf numFmtId="0" fontId="12" fillId="0" borderId="186" xfId="0" applyNumberFormat="1" applyFont="1" applyFill="1" applyBorder="1" applyAlignment="1" applyProtection="1">
      <alignment horizontal="left"/>
      <protection locked="0"/>
    </xf>
    <xf numFmtId="0" fontId="13" fillId="0" borderId="49" xfId="0" applyFont="1" applyBorder="1" applyAlignment="1" applyProtection="1">
      <alignment horizontal="left"/>
      <protection locked="0"/>
    </xf>
    <xf numFmtId="0" fontId="13" fillId="0" borderId="50" xfId="0" applyFont="1" applyBorder="1" applyAlignment="1" applyProtection="1">
      <alignment horizontal="left"/>
      <protection locked="0"/>
    </xf>
    <xf numFmtId="0" fontId="13" fillId="0" borderId="186" xfId="0" applyFont="1" applyBorder="1" applyAlignment="1" applyProtection="1">
      <alignment horizontal="left"/>
      <protection locked="0"/>
    </xf>
    <xf numFmtId="0" fontId="69" fillId="9" borderId="0" xfId="0" applyFont="1" applyFill="1" applyBorder="1" applyAlignment="1" applyProtection="1">
      <alignment horizontal="left"/>
      <protection/>
    </xf>
    <xf numFmtId="0" fontId="36" fillId="9" borderId="0" xfId="0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ovolení soukr.vozidla" xfId="20"/>
    <cellStyle name="Percent" xfId="21"/>
    <cellStyle name="Followed Hyperlink" xfId="22"/>
  </cellStyles>
  <dxfs count="5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gray125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solid">
          <bgColor indexed="64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533400</xdr:rowOff>
    </xdr:from>
    <xdr:to>
      <xdr:col>16</xdr:col>
      <xdr:colOff>47625</xdr:colOff>
      <xdr:row>4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2276475" y="1343025"/>
          <a:ext cx="2371725" cy="371475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CESTOVNÍ PŘÍKAZ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333375</xdr:rowOff>
    </xdr:from>
    <xdr:to>
      <xdr:col>13</xdr:col>
      <xdr:colOff>219075</xdr:colOff>
      <xdr:row>4</xdr:row>
      <xdr:rowOff>180975</xdr:rowOff>
    </xdr:to>
    <xdr:sp>
      <xdr:nvSpPr>
        <xdr:cNvPr id="1" name="Rectangle 4"/>
        <xdr:cNvSpPr>
          <a:spLocks/>
        </xdr:cNvSpPr>
      </xdr:nvSpPr>
      <xdr:spPr>
        <a:xfrm>
          <a:off x="1990725" y="1095375"/>
          <a:ext cx="3286125" cy="390525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VYÚČTOVÁNÍ PRACOVNÍ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et.muni.cz/proxy/rec/smernice/cestovni_nahrady_20122006_priloha_Tabulky.xls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net.muni.cz/proxy/rec/smernice/Tab.2.htm" TargetMode="External" /><Relationship Id="rId2" Type="http://schemas.openxmlformats.org/officeDocument/2006/relationships/hyperlink" Target="https://inet.muni.cz/proxy/rec/smernice/cestovni_nahrady_20122006_priloha_1_Nahrada_za_spotrebovane_PHM.doc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BC47"/>
  <sheetViews>
    <sheetView showGridLines="0" showRowColHeaders="0" tabSelected="1" workbookViewId="0" topLeftCell="A10">
      <selection activeCell="B6" sqref="B6:AA6"/>
    </sheetView>
  </sheetViews>
  <sheetFormatPr defaultColWidth="9.140625" defaultRowHeight="12.75"/>
  <cols>
    <col min="1" max="1" width="5.7109375" style="19" customWidth="1"/>
    <col min="2" max="27" width="3.7109375" style="19" customWidth="1"/>
    <col min="28" max="28" width="5.7109375" style="19" customWidth="1"/>
    <col min="29" max="29" width="3.140625" style="19" customWidth="1"/>
    <col min="30" max="30" width="10.57421875" style="19" hidden="1" customWidth="1"/>
    <col min="31" max="16384" width="9.140625" style="19" customWidth="1"/>
  </cols>
  <sheetData>
    <row r="1" spans="1:28" ht="14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31" ht="49.5" customHeight="1">
      <c r="A2" s="30"/>
      <c r="B2" s="30"/>
      <c r="C2" s="30"/>
      <c r="D2" s="30"/>
      <c r="E2" s="30"/>
      <c r="F2" s="30"/>
      <c r="G2" s="30"/>
      <c r="H2" s="30"/>
      <c r="I2" s="30"/>
      <c r="J2" s="282" t="s">
        <v>96</v>
      </c>
      <c r="K2" s="283"/>
      <c r="L2" s="283"/>
      <c r="M2" s="283"/>
      <c r="N2" s="283"/>
      <c r="O2" s="283"/>
      <c r="P2" s="283"/>
      <c r="Q2" s="283"/>
      <c r="R2" s="283"/>
      <c r="S2" s="283"/>
      <c r="T2" s="30"/>
      <c r="U2" s="30"/>
      <c r="V2" s="30"/>
      <c r="W2" s="30"/>
      <c r="X2" s="30"/>
      <c r="Y2" s="30"/>
      <c r="Z2" s="30"/>
      <c r="AA2" s="30"/>
      <c r="AB2" s="30"/>
      <c r="AE2" s="20"/>
    </row>
    <row r="3" spans="1:28" ht="28.5" customHeight="1">
      <c r="A3" s="30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52"/>
      <c r="S3" s="252"/>
      <c r="T3" s="286"/>
      <c r="U3" s="286"/>
      <c r="V3" s="286"/>
      <c r="W3" s="286"/>
      <c r="X3" s="286"/>
      <c r="Y3" s="286"/>
      <c r="Z3" s="286"/>
      <c r="AA3" s="286"/>
      <c r="AB3" s="31"/>
    </row>
    <row r="4" spans="1:28" ht="21.75" customHeight="1">
      <c r="A4" s="30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32"/>
    </row>
    <row r="5" spans="1:28" ht="46.5" customHeight="1">
      <c r="A5" s="30"/>
      <c r="B5" s="277" t="s">
        <v>154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33"/>
    </row>
    <row r="6" spans="1:28" ht="18" customHeight="1">
      <c r="A6" s="3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33"/>
    </row>
    <row r="7" spans="1:28" ht="18" customHeight="1">
      <c r="A7" s="30"/>
      <c r="B7" s="292" t="s">
        <v>156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33"/>
    </row>
    <row r="8" spans="1:28" ht="18" customHeight="1">
      <c r="A8" s="30"/>
      <c r="B8" s="293" t="str">
        <f>INDEX($AD$17:$AD$19,$AD$20)</f>
        <v>výdajů za spotřebované PHM a sazby za ujeté kilometry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33"/>
    </row>
    <row r="9" spans="1:28" ht="18" customHeight="1">
      <c r="A9" s="30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5"/>
      <c r="Y9" s="295"/>
      <c r="Z9" s="295"/>
      <c r="AA9" s="26" t="s">
        <v>4</v>
      </c>
      <c r="AB9" s="33"/>
    </row>
    <row r="10" spans="1:28" ht="23.25" customHeight="1">
      <c r="A10" s="30"/>
      <c r="B10" s="287" t="s">
        <v>58</v>
      </c>
      <c r="C10" s="287"/>
      <c r="D10" s="287"/>
      <c r="E10" s="288"/>
      <c r="F10" s="288"/>
      <c r="G10" s="288"/>
      <c r="H10" s="288"/>
      <c r="I10" s="288"/>
      <c r="J10" s="289" t="s">
        <v>157</v>
      </c>
      <c r="K10" s="289"/>
      <c r="L10" s="289"/>
      <c r="M10" s="289"/>
      <c r="N10" s="289"/>
      <c r="O10" s="289"/>
      <c r="P10" s="289"/>
      <c r="Q10" s="289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34"/>
    </row>
    <row r="11" spans="1:28" ht="4.5" customHeight="1">
      <c r="A11" s="30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34"/>
    </row>
    <row r="12" spans="1:28" ht="4.5" customHeight="1">
      <c r="A12" s="30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35"/>
    </row>
    <row r="13" spans="1:28" ht="18" customHeight="1">
      <c r="A13" s="30"/>
      <c r="B13" s="247" t="s">
        <v>155</v>
      </c>
      <c r="C13" s="247"/>
      <c r="D13" s="247"/>
      <c r="E13" s="247"/>
      <c r="F13" s="247"/>
      <c r="G13" s="247"/>
      <c r="H13" s="247"/>
      <c r="I13" s="24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36"/>
    </row>
    <row r="14" spans="1:30" ht="18" customHeight="1">
      <c r="A14" s="30"/>
      <c r="B14" s="247" t="s">
        <v>43</v>
      </c>
      <c r="C14" s="247"/>
      <c r="D14" s="247"/>
      <c r="E14" s="247"/>
      <c r="F14" s="215"/>
      <c r="G14" s="215"/>
      <c r="H14" s="215"/>
      <c r="I14" s="215"/>
      <c r="J14" s="215"/>
      <c r="K14" s="215"/>
      <c r="L14" s="215"/>
      <c r="M14" s="215"/>
      <c r="N14" s="235" t="s">
        <v>44</v>
      </c>
      <c r="O14" s="235"/>
      <c r="P14" s="235"/>
      <c r="Q14" s="235"/>
      <c r="R14" s="236"/>
      <c r="S14" s="236"/>
      <c r="T14" s="236"/>
      <c r="U14" s="236"/>
      <c r="V14" s="236"/>
      <c r="W14" s="236"/>
      <c r="X14" s="236"/>
      <c r="Y14" s="236"/>
      <c r="Z14" s="235" t="s">
        <v>108</v>
      </c>
      <c r="AA14" s="235"/>
      <c r="AB14" s="37"/>
      <c r="AD14" s="208" t="s">
        <v>45</v>
      </c>
    </row>
    <row r="15" spans="1:30" ht="18" customHeight="1">
      <c r="A15" s="30"/>
      <c r="B15" s="227" t="s">
        <v>46</v>
      </c>
      <c r="C15" s="227"/>
      <c r="D15" s="227"/>
      <c r="E15" s="227"/>
      <c r="F15" s="227"/>
      <c r="G15" s="227"/>
      <c r="H15" s="227"/>
      <c r="I15" s="298" t="str">
        <f>CONCATENATE(Titul," ",Jmeno," ",Prijmeni)</f>
        <v>  </v>
      </c>
      <c r="J15" s="298"/>
      <c r="K15" s="298"/>
      <c r="L15" s="298"/>
      <c r="M15" s="298"/>
      <c r="N15" s="298"/>
      <c r="O15" s="298"/>
      <c r="P15" s="298"/>
      <c r="Q15" s="298"/>
      <c r="R15" s="298"/>
      <c r="S15" s="247" t="s">
        <v>47</v>
      </c>
      <c r="T15" s="247"/>
      <c r="U15" s="247"/>
      <c r="V15" s="280">
        <f>IF(Pracoviste="","",Pracoviste)</f>
      </c>
      <c r="W15" s="280"/>
      <c r="X15" s="280"/>
      <c r="Y15" s="280"/>
      <c r="Z15" s="280"/>
      <c r="AA15" s="280"/>
      <c r="AB15" s="31"/>
      <c r="AD15" s="208" t="s">
        <v>48</v>
      </c>
    </row>
    <row r="16" spans="1:30" ht="18" customHeight="1">
      <c r="A16" s="30"/>
      <c r="B16" s="227" t="s">
        <v>49</v>
      </c>
      <c r="C16" s="227"/>
      <c r="D16" s="227"/>
      <c r="E16" s="227"/>
      <c r="F16" s="281" t="str">
        <f>CONCATENATE(Typ_auta," ",Motor)</f>
        <v> 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47" t="s">
        <v>50</v>
      </c>
      <c r="T16" s="247"/>
      <c r="U16" s="247"/>
      <c r="V16" s="247"/>
      <c r="W16" s="247"/>
      <c r="X16" s="281">
        <f>IF(P17="","",PHM)</f>
      </c>
      <c r="Y16" s="281"/>
      <c r="Z16" s="281"/>
      <c r="AA16" s="281"/>
      <c r="AB16" s="38"/>
      <c r="AD16" s="209">
        <v>1</v>
      </c>
    </row>
    <row r="17" spans="1:30" ht="18" customHeight="1">
      <c r="A17" s="30"/>
      <c r="B17" s="227" t="s">
        <v>109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3">
        <f>IF(Norm_spotr=0,"",Norm_spotr)</f>
      </c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39"/>
      <c r="AD17" s="24" t="s">
        <v>161</v>
      </c>
    </row>
    <row r="18" spans="1:55" ht="18" customHeight="1">
      <c r="A18" s="30"/>
      <c r="B18" s="227" t="s">
        <v>51</v>
      </c>
      <c r="C18" s="227"/>
      <c r="D18" s="227"/>
      <c r="E18" s="227"/>
      <c r="F18" s="231">
        <f>IF(SPZ="","",SPZ)</f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40"/>
      <c r="AD18" s="24" t="s">
        <v>158</v>
      </c>
      <c r="AE18" s="21"/>
      <c r="AF18" s="21"/>
      <c r="AG18" s="21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ht="18" customHeight="1">
      <c r="A19" s="30"/>
      <c r="B19" s="227" t="s">
        <v>52</v>
      </c>
      <c r="C19" s="227"/>
      <c r="D19" s="227"/>
      <c r="E19" s="227"/>
      <c r="F19" s="227"/>
      <c r="G19" s="227"/>
      <c r="H19" s="227"/>
      <c r="I19" s="227"/>
      <c r="J19" s="230">
        <f>IF(PojCS="","",PojCS)</f>
      </c>
      <c r="K19" s="230"/>
      <c r="L19" s="230"/>
      <c r="M19" s="230"/>
      <c r="N19" s="230"/>
      <c r="O19" s="230"/>
      <c r="P19" s="230"/>
      <c r="Q19" s="230"/>
      <c r="R19" s="220" t="s">
        <v>76</v>
      </c>
      <c r="S19" s="220"/>
      <c r="T19" s="220"/>
      <c r="U19" s="220"/>
      <c r="V19" s="229">
        <f>IF(CSdo="","",CSdo)</f>
      </c>
      <c r="W19" s="214"/>
      <c r="X19" s="214"/>
      <c r="Y19" s="214"/>
      <c r="Z19" s="214"/>
      <c r="AA19" s="214"/>
      <c r="AB19" s="31"/>
      <c r="AD19" s="24"/>
      <c r="AE19" s="21"/>
      <c r="AF19" s="21"/>
      <c r="AG19" s="21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30" ht="18" customHeight="1">
      <c r="A20" s="30"/>
      <c r="B20" s="227" t="s">
        <v>53</v>
      </c>
      <c r="C20" s="227"/>
      <c r="D20" s="227"/>
      <c r="E20" s="227"/>
      <c r="F20" s="227"/>
      <c r="G20" s="227"/>
      <c r="H20" s="227"/>
      <c r="I20" s="227"/>
      <c r="J20" s="230">
        <f>IF(PojEU="","",PojEU)</f>
      </c>
      <c r="K20" s="230"/>
      <c r="L20" s="230"/>
      <c r="M20" s="230"/>
      <c r="N20" s="230"/>
      <c r="O20" s="230"/>
      <c r="P20" s="230"/>
      <c r="Q20" s="230"/>
      <c r="R20" s="221" t="s">
        <v>76</v>
      </c>
      <c r="S20" s="221"/>
      <c r="T20" s="221"/>
      <c r="U20" s="221"/>
      <c r="V20" s="229">
        <f>IF(EUdo="","",EUdo)</f>
      </c>
      <c r="W20" s="230"/>
      <c r="X20" s="230"/>
      <c r="Y20" s="230"/>
      <c r="Z20" s="230"/>
      <c r="AA20" s="230"/>
      <c r="AB20" s="31"/>
      <c r="AD20" s="23">
        <v>1</v>
      </c>
    </row>
    <row r="21" spans="1:28" ht="18" customHeight="1">
      <c r="A21" s="30"/>
      <c r="B21" s="227" t="s">
        <v>54</v>
      </c>
      <c r="C21" s="227"/>
      <c r="D21" s="227"/>
      <c r="E21" s="227"/>
      <c r="F21" s="227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36"/>
    </row>
    <row r="22" spans="1:28" ht="18" customHeight="1">
      <c r="A22" s="30"/>
      <c r="B22" s="227" t="s">
        <v>55</v>
      </c>
      <c r="C22" s="227"/>
      <c r="D22" s="227"/>
      <c r="E22" s="227"/>
      <c r="F22" s="227"/>
      <c r="G22" s="227"/>
      <c r="H22" s="227"/>
      <c r="I22" s="227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36"/>
    </row>
    <row r="23" spans="1:28" ht="18" customHeight="1">
      <c r="A23" s="30"/>
      <c r="B23" s="25"/>
      <c r="C23" s="25"/>
      <c r="D23" s="25"/>
      <c r="E23" s="25"/>
      <c r="F23" s="25"/>
      <c r="G23" s="25"/>
      <c r="H23" s="25"/>
      <c r="I23" s="25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38"/>
    </row>
    <row r="24" spans="1:28" ht="24.75" customHeight="1">
      <c r="A24" s="30"/>
      <c r="B24" s="228" t="s">
        <v>56</v>
      </c>
      <c r="C24" s="228"/>
      <c r="D24" s="228"/>
      <c r="E24" s="228"/>
      <c r="F24" s="228"/>
      <c r="G24" s="228"/>
      <c r="H24" s="228"/>
      <c r="I24" s="228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41"/>
    </row>
    <row r="25" spans="1:28" ht="18" customHeight="1">
      <c r="A25" s="30"/>
      <c r="B25" s="222" t="s">
        <v>159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41"/>
    </row>
    <row r="26" spans="1:28" ht="30" customHeight="1">
      <c r="A26" s="30"/>
      <c r="B26" s="232" t="s">
        <v>160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42"/>
    </row>
    <row r="27" spans="1:28" ht="18" customHeight="1">
      <c r="A27" s="30"/>
      <c r="B27" s="225" t="str">
        <f>CONCATENATE("Dále prohlašuji, že silniční daň z vozidla použitého k pracovní cestě ",INDEX($AD$14:$AD$15,$AD$16)," zaplacena.")</f>
        <v>Dále prohlašuji, že silniční daň z vozidla použitého k pracovní cestě nebyla zaplacena.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43" t="s">
        <v>57</v>
      </c>
    </row>
    <row r="28" spans="1:28" ht="21" customHeight="1">
      <c r="A28" s="30"/>
      <c r="B28" s="247" t="s">
        <v>58</v>
      </c>
      <c r="C28" s="247"/>
      <c r="D28" s="247"/>
      <c r="E28" s="250"/>
      <c r="F28" s="250"/>
      <c r="G28" s="250"/>
      <c r="H28" s="250"/>
      <c r="I28" s="250"/>
      <c r="J28" s="252"/>
      <c r="K28" s="252"/>
      <c r="L28" s="252"/>
      <c r="M28" s="251" t="s">
        <v>59</v>
      </c>
      <c r="N28" s="251"/>
      <c r="O28" s="251"/>
      <c r="P28" s="251"/>
      <c r="Q28" s="251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32"/>
    </row>
    <row r="29" spans="1:28" ht="10.5" customHeight="1">
      <c r="A29" s="30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32"/>
    </row>
    <row r="30" spans="1:28" ht="11.25">
      <c r="A30" s="30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44"/>
    </row>
    <row r="31" spans="1:28" ht="15" customHeight="1">
      <c r="A31" s="30"/>
      <c r="B31" s="238" t="s">
        <v>60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35"/>
    </row>
    <row r="32" spans="1:28" ht="15" customHeight="1">
      <c r="A32" s="30"/>
      <c r="B32" s="278" t="s">
        <v>61</v>
      </c>
      <c r="C32" s="278"/>
      <c r="D32" s="278"/>
      <c r="E32" s="278"/>
      <c r="F32" s="278"/>
      <c r="G32" s="278"/>
      <c r="H32" s="279"/>
      <c r="I32" s="279"/>
      <c r="J32" s="279"/>
      <c r="K32" s="279"/>
      <c r="L32" s="279"/>
      <c r="M32" s="279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30"/>
    </row>
    <row r="33" spans="1:28" ht="15" customHeight="1" thickBot="1">
      <c r="A33" s="3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44"/>
    </row>
    <row r="34" spans="1:28" s="28" customFormat="1" ht="17.25" customHeight="1" thickBot="1">
      <c r="A34" s="50"/>
      <c r="B34" s="269"/>
      <c r="C34" s="269"/>
      <c r="D34" s="269"/>
      <c r="E34" s="269"/>
      <c r="F34" s="269"/>
      <c r="G34" s="269"/>
      <c r="H34" s="269"/>
      <c r="I34" s="270"/>
      <c r="J34" s="261" t="s">
        <v>62</v>
      </c>
      <c r="K34" s="262"/>
      <c r="L34" s="253" t="s">
        <v>4</v>
      </c>
      <c r="M34" s="253"/>
      <c r="N34" s="253"/>
      <c r="O34" s="253"/>
      <c r="P34" s="254"/>
      <c r="Q34" s="254"/>
      <c r="R34" s="254"/>
      <c r="S34" s="254"/>
      <c r="T34" s="254"/>
      <c r="U34" s="254"/>
      <c r="V34" s="254"/>
      <c r="W34" s="254"/>
      <c r="X34" s="242"/>
      <c r="Y34" s="242"/>
      <c r="Z34" s="242"/>
      <c r="AA34" s="243"/>
      <c r="AB34" s="45"/>
    </row>
    <row r="35" spans="1:28" s="28" customFormat="1" ht="17.25" customHeight="1">
      <c r="A35" s="50"/>
      <c r="B35" s="17" t="s">
        <v>63</v>
      </c>
      <c r="C35" s="240" t="s">
        <v>64</v>
      </c>
      <c r="D35" s="240"/>
      <c r="E35" s="240"/>
      <c r="F35" s="240"/>
      <c r="G35" s="240"/>
      <c r="H35" s="240"/>
      <c r="I35" s="240"/>
      <c r="J35" s="240"/>
      <c r="K35" s="241"/>
      <c r="L35" s="260">
        <f>IF(AD20=1,SUMIF('2.strana tiskopisu'!I12:I39,"AUV",'2.strana tiskopisu'!J12:J39),0)</f>
        <v>0</v>
      </c>
      <c r="M35" s="260"/>
      <c r="N35" s="260"/>
      <c r="O35" s="260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7"/>
      <c r="AB35" s="45"/>
    </row>
    <row r="36" spans="1:28" s="28" customFormat="1" ht="17.25" customHeight="1">
      <c r="A36" s="50"/>
      <c r="B36" s="18" t="s">
        <v>65</v>
      </c>
      <c r="C36" s="234" t="s">
        <v>66</v>
      </c>
      <c r="D36" s="234"/>
      <c r="E36" s="234"/>
      <c r="F36" s="234"/>
      <c r="G36" s="234"/>
      <c r="H36" s="234"/>
      <c r="I36" s="234"/>
      <c r="J36" s="234"/>
      <c r="K36" s="212"/>
      <c r="L36" s="255">
        <f>P17</f>
      </c>
      <c r="M36" s="255"/>
      <c r="N36" s="255"/>
      <c r="O36" s="255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B36" s="45"/>
    </row>
    <row r="37" spans="1:28" s="28" customFormat="1" ht="17.25" customHeight="1">
      <c r="A37" s="50"/>
      <c r="B37" s="18" t="s">
        <v>67</v>
      </c>
      <c r="C37" s="234" t="s">
        <v>68</v>
      </c>
      <c r="D37" s="234"/>
      <c r="E37" s="234"/>
      <c r="F37" s="234"/>
      <c r="G37" s="234"/>
      <c r="H37" s="234"/>
      <c r="I37" s="234"/>
      <c r="J37" s="234"/>
      <c r="K37" s="212"/>
      <c r="L37" s="273">
        <f>IF(L35=0,0,Cena_benzinu)</f>
        <v>0</v>
      </c>
      <c r="M37" s="273"/>
      <c r="N37" s="273"/>
      <c r="O37" s="273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B37" s="45"/>
    </row>
    <row r="38" spans="1:28" s="28" customFormat="1" ht="17.25" customHeight="1" thickBot="1">
      <c r="A38" s="50"/>
      <c r="B38" s="18" t="s">
        <v>69</v>
      </c>
      <c r="C38" s="234" t="s">
        <v>94</v>
      </c>
      <c r="D38" s="234"/>
      <c r="E38" s="234"/>
      <c r="F38" s="234"/>
      <c r="G38" s="234"/>
      <c r="H38" s="234"/>
      <c r="I38" s="234"/>
      <c r="J38" s="234"/>
      <c r="K38" s="212"/>
      <c r="L38" s="233">
        <f>IF(ISERR(ROUND(L35*L36*L37/100,1)),"",ROUND(L35*L36*L37/100,1))</f>
      </c>
      <c r="M38" s="233"/>
      <c r="N38" s="233"/>
      <c r="O38" s="233"/>
      <c r="P38" s="216"/>
      <c r="Q38" s="216"/>
      <c r="R38" s="216"/>
      <c r="S38" s="216"/>
      <c r="T38" s="216"/>
      <c r="U38" s="216"/>
      <c r="V38" s="216"/>
      <c r="W38" s="216"/>
      <c r="X38" s="274"/>
      <c r="Y38" s="274"/>
      <c r="Z38" s="274"/>
      <c r="AA38" s="275"/>
      <c r="AB38" s="46"/>
    </row>
    <row r="39" spans="1:28" s="28" customFormat="1" ht="17.25" customHeight="1" thickBot="1">
      <c r="A39" s="50"/>
      <c r="B39" s="210" t="s">
        <v>70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71">
        <f>L35*Nahr_za_km</f>
        <v>0</v>
      </c>
      <c r="M39" s="271"/>
      <c r="N39" s="271"/>
      <c r="O39" s="272"/>
      <c r="P39" s="244" t="s">
        <v>107</v>
      </c>
      <c r="Q39" s="245"/>
      <c r="R39" s="245"/>
      <c r="S39" s="245"/>
      <c r="T39" s="245"/>
      <c r="U39" s="245"/>
      <c r="V39" s="245"/>
      <c r="W39" s="246"/>
      <c r="X39" s="266">
        <f>CEILING(IF(AD20=1,IF(ISERR(L38+L39),0,L38+L39),IF(AD20=2,X9,0)),0.5)</f>
        <v>0</v>
      </c>
      <c r="Y39" s="267"/>
      <c r="Z39" s="267"/>
      <c r="AA39" s="268"/>
      <c r="AB39" s="47"/>
    </row>
    <row r="40" spans="1:28" ht="12" thickBot="1">
      <c r="A40" s="30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44"/>
    </row>
    <row r="41" spans="1:28" ht="16.5" customHeight="1" thickBot="1">
      <c r="A41" s="30"/>
      <c r="B41" s="212" t="str">
        <f>IF(AD16=1,"Silniční daň za dobu pracovní cesty činí:","")</f>
        <v>Silniční daň za dobu pracovní cesty činí: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7">
        <f>IF(B41="",0,'2.strana tiskopisu'!V40)</f>
        <v>0</v>
      </c>
      <c r="M41" s="218"/>
      <c r="N41" s="218"/>
      <c r="O41" s="219"/>
      <c r="T41" s="27"/>
      <c r="U41" s="27"/>
      <c r="V41" s="27"/>
      <c r="W41" s="27"/>
      <c r="X41" s="27"/>
      <c r="Y41" s="27"/>
      <c r="Z41" s="27"/>
      <c r="AA41" s="27"/>
      <c r="AB41" s="44"/>
    </row>
    <row r="42" spans="1:28" ht="37.5" customHeight="1">
      <c r="A42" s="30"/>
      <c r="B42" s="237" t="s">
        <v>71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48"/>
    </row>
    <row r="43" spans="1:28" ht="16.5" customHeight="1">
      <c r="A43" s="30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48"/>
    </row>
    <row r="44" spans="1:28" ht="6" customHeight="1" thickBot="1">
      <c r="A44" s="30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s="28" customFormat="1" ht="24.75" customHeight="1" thickBot="1">
      <c r="A45" s="50"/>
      <c r="B45" s="263" t="s">
        <v>72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5"/>
      <c r="AB45" s="49"/>
    </row>
    <row r="46" spans="1:28" ht="11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1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</sheetData>
  <sheetProtection selectLockedCells="1"/>
  <mergeCells count="100">
    <mergeCell ref="B17:O17"/>
    <mergeCell ref="B15:H15"/>
    <mergeCell ref="B12:AA12"/>
    <mergeCell ref="S15:U15"/>
    <mergeCell ref="F16:R16"/>
    <mergeCell ref="J13:AA13"/>
    <mergeCell ref="B13:I13"/>
    <mergeCell ref="I15:R15"/>
    <mergeCell ref="B14:E14"/>
    <mergeCell ref="Z14:AA14"/>
    <mergeCell ref="B7:AA7"/>
    <mergeCell ref="B8:AA8"/>
    <mergeCell ref="B9:W9"/>
    <mergeCell ref="X9:Z9"/>
    <mergeCell ref="J2:S2"/>
    <mergeCell ref="B3:Q3"/>
    <mergeCell ref="R3:S3"/>
    <mergeCell ref="B11:AA11"/>
    <mergeCell ref="T3:AA3"/>
    <mergeCell ref="B10:D10"/>
    <mergeCell ref="E10:I10"/>
    <mergeCell ref="J10:Q10"/>
    <mergeCell ref="R10:AA10"/>
    <mergeCell ref="B6:AA6"/>
    <mergeCell ref="X37:AA37"/>
    <mergeCell ref="B4:AA4"/>
    <mergeCell ref="B5:AA5"/>
    <mergeCell ref="B32:G32"/>
    <mergeCell ref="H32:M32"/>
    <mergeCell ref="J23:AA23"/>
    <mergeCell ref="V15:AA15"/>
    <mergeCell ref="B16:E16"/>
    <mergeCell ref="S16:W16"/>
    <mergeCell ref="X16:AA16"/>
    <mergeCell ref="T35:W35"/>
    <mergeCell ref="J28:L28"/>
    <mergeCell ref="B45:AA45"/>
    <mergeCell ref="X39:AA39"/>
    <mergeCell ref="B34:I34"/>
    <mergeCell ref="L39:O39"/>
    <mergeCell ref="P38:S38"/>
    <mergeCell ref="L37:O37"/>
    <mergeCell ref="T37:W37"/>
    <mergeCell ref="X38:AA38"/>
    <mergeCell ref="X35:AA35"/>
    <mergeCell ref="X36:AA36"/>
    <mergeCell ref="C37:K37"/>
    <mergeCell ref="T34:W34"/>
    <mergeCell ref="L35:O35"/>
    <mergeCell ref="J34:K34"/>
    <mergeCell ref="P35:S35"/>
    <mergeCell ref="P36:S36"/>
    <mergeCell ref="P37:S37"/>
    <mergeCell ref="T36:W36"/>
    <mergeCell ref="B28:D28"/>
    <mergeCell ref="C36:K36"/>
    <mergeCell ref="B29:AA29"/>
    <mergeCell ref="R28:AA28"/>
    <mergeCell ref="E28:I28"/>
    <mergeCell ref="M28:Q28"/>
    <mergeCell ref="N32:AA32"/>
    <mergeCell ref="L34:O34"/>
    <mergeCell ref="P34:S34"/>
    <mergeCell ref="L36:O36"/>
    <mergeCell ref="N14:Q14"/>
    <mergeCell ref="F14:M14"/>
    <mergeCell ref="R14:Y14"/>
    <mergeCell ref="B42:AA42"/>
    <mergeCell ref="B31:AA31"/>
    <mergeCell ref="B33:AA33"/>
    <mergeCell ref="B30:AA30"/>
    <mergeCell ref="C35:K35"/>
    <mergeCell ref="X34:AA34"/>
    <mergeCell ref="P39:W39"/>
    <mergeCell ref="T38:W38"/>
    <mergeCell ref="L41:O41"/>
    <mergeCell ref="B41:K41"/>
    <mergeCell ref="B40:AA40"/>
    <mergeCell ref="B39:K39"/>
    <mergeCell ref="L38:O38"/>
    <mergeCell ref="C38:K38"/>
    <mergeCell ref="P17:AA17"/>
    <mergeCell ref="B21:F21"/>
    <mergeCell ref="J19:Q19"/>
    <mergeCell ref="J20:Q20"/>
    <mergeCell ref="R19:U19"/>
    <mergeCell ref="B19:I19"/>
    <mergeCell ref="R20:U20"/>
    <mergeCell ref="V19:AA19"/>
    <mergeCell ref="G21:AA21"/>
    <mergeCell ref="B18:E18"/>
    <mergeCell ref="V20:AA20"/>
    <mergeCell ref="F18:AA18"/>
    <mergeCell ref="B26:AA26"/>
    <mergeCell ref="B27:AA27"/>
    <mergeCell ref="J22:AA22"/>
    <mergeCell ref="B22:I22"/>
    <mergeCell ref="B24:AA24"/>
    <mergeCell ref="B25:AA25"/>
    <mergeCell ref="B20:I20"/>
  </mergeCells>
  <conditionalFormatting sqref="B41:K41">
    <cfRule type="cellIs" priority="1" dxfId="0" operator="equal" stopIfTrue="1">
      <formula>""</formula>
    </cfRule>
  </conditionalFormatting>
  <conditionalFormatting sqref="L41:O41">
    <cfRule type="cellIs" priority="2" dxfId="1" operator="notEqual" stopIfTrue="1">
      <formula>0</formula>
    </cfRule>
    <cfRule type="cellIs" priority="3" dxfId="2" operator="equal" stopIfTrue="1">
      <formula>0</formula>
    </cfRule>
  </conditionalFormatting>
  <conditionalFormatting sqref="X9:AA9">
    <cfRule type="expression" priority="4" dxfId="3" stopIfTrue="1">
      <formula>OR($AD$20=1,$AD$20=3)</formula>
    </cfRule>
  </conditionalFormatting>
  <printOptions horizontalCentered="1"/>
  <pageMargins left="0.31496062992125984" right="0.31496062992125984" top="0.5905511811023622" bottom="0.5905511811023623" header="0.1968503937007874" footer="0.590551181102362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Y53"/>
  <sheetViews>
    <sheetView showGridLines="0" showRowColHeaders="0" workbookViewId="0" topLeftCell="A1">
      <selection activeCell="P32" sqref="P32:X32"/>
    </sheetView>
  </sheetViews>
  <sheetFormatPr defaultColWidth="9.140625" defaultRowHeight="12.75"/>
  <cols>
    <col min="1" max="1" width="3.7109375" style="77" customWidth="1"/>
    <col min="2" max="5" width="4.7109375" style="77" customWidth="1"/>
    <col min="6" max="6" width="2.8515625" style="77" customWidth="1"/>
    <col min="7" max="7" width="1.8515625" style="77" customWidth="1"/>
    <col min="8" max="8" width="3.8515625" style="77" customWidth="1"/>
    <col min="9" max="11" width="4.7109375" style="77" customWidth="1"/>
    <col min="12" max="12" width="5.28125" style="77" customWidth="1"/>
    <col min="13" max="14" width="4.7109375" style="77" customWidth="1"/>
    <col min="15" max="15" width="4.28125" style="77" customWidth="1"/>
    <col min="16" max="16" width="4.7109375" style="77" customWidth="1"/>
    <col min="17" max="17" width="4.28125" style="77" customWidth="1"/>
    <col min="18" max="18" width="5.7109375" style="77" customWidth="1"/>
    <col min="19" max="21" width="4.7109375" style="77" customWidth="1"/>
    <col min="22" max="22" width="4.00390625" style="77" customWidth="1"/>
    <col min="23" max="23" width="3.57421875" style="77" customWidth="1"/>
    <col min="24" max="24" width="1.1484375" style="77" customWidth="1"/>
    <col min="25" max="25" width="3.7109375" style="77" customWidth="1"/>
    <col min="26" max="16384" width="9.140625" style="77" customWidth="1"/>
  </cols>
  <sheetData>
    <row r="1" spans="1:25" ht="7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49.5" customHeight="1">
      <c r="A2" s="76"/>
      <c r="B2" s="76"/>
      <c r="C2" s="76"/>
      <c r="D2" s="76"/>
      <c r="E2" s="76"/>
      <c r="F2" s="76"/>
      <c r="G2" s="76"/>
      <c r="H2" s="76"/>
      <c r="I2" s="374" t="s">
        <v>96</v>
      </c>
      <c r="J2" s="374"/>
      <c r="K2" s="374"/>
      <c r="L2" s="374"/>
      <c r="M2" s="374"/>
      <c r="N2" s="374"/>
      <c r="O2" s="374"/>
      <c r="P2" s="374"/>
      <c r="Q2" s="374"/>
      <c r="R2" s="76"/>
      <c r="S2" s="76"/>
      <c r="T2" s="76"/>
      <c r="U2" s="76"/>
      <c r="V2" s="76"/>
      <c r="W2" s="76"/>
      <c r="X2" s="76"/>
      <c r="Y2" s="76"/>
    </row>
    <row r="3" spans="1:25" ht="6.75" customHeight="1">
      <c r="A3" s="76"/>
      <c r="B3" s="76"/>
      <c r="C3" s="76"/>
      <c r="D3" s="76"/>
      <c r="E3" s="76"/>
      <c r="F3" s="76"/>
      <c r="G3" s="76"/>
      <c r="H3" s="76"/>
      <c r="I3" s="76"/>
      <c r="J3" s="78"/>
      <c r="K3" s="78"/>
      <c r="L3" s="78"/>
      <c r="M3" s="78"/>
      <c r="N3" s="78"/>
      <c r="O3" s="78"/>
      <c r="P3" s="78"/>
      <c r="Q3" s="78"/>
      <c r="R3" s="76"/>
      <c r="S3" s="76"/>
      <c r="T3" s="76"/>
      <c r="U3" s="76"/>
      <c r="V3" s="76"/>
      <c r="W3" s="76"/>
      <c r="X3" s="76"/>
      <c r="Y3" s="76"/>
    </row>
    <row r="4" spans="1:25" ht="58.5" customHeight="1" thickBot="1">
      <c r="A4" s="76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76"/>
    </row>
    <row r="5" spans="1:25" ht="16.5" customHeight="1" thickTop="1">
      <c r="A5" s="76"/>
      <c r="B5" s="435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7"/>
      <c r="Y5" s="76"/>
    </row>
    <row r="6" spans="1:25" ht="16.5" customHeight="1" thickBot="1">
      <c r="A6" s="76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6"/>
    </row>
    <row r="7" spans="1:25" s="84" customFormat="1" ht="21" customHeight="1" thickBot="1" thickTop="1">
      <c r="A7" s="82"/>
      <c r="B7" s="438"/>
      <c r="C7" s="439"/>
      <c r="D7" s="439"/>
      <c r="E7" s="661" t="s">
        <v>162</v>
      </c>
      <c r="F7" s="661"/>
      <c r="G7" s="661"/>
      <c r="H7" s="661"/>
      <c r="I7" s="661"/>
      <c r="J7" s="661"/>
      <c r="K7" s="661"/>
      <c r="M7" s="434"/>
      <c r="N7" s="434"/>
      <c r="O7" s="434"/>
      <c r="P7" s="434"/>
      <c r="Q7" s="434"/>
      <c r="R7" s="440"/>
      <c r="S7" s="441"/>
      <c r="T7" s="441"/>
      <c r="U7" s="441"/>
      <c r="V7" s="441"/>
      <c r="W7" s="441"/>
      <c r="X7" s="205"/>
      <c r="Y7" s="82"/>
    </row>
    <row r="8" spans="1:25" s="84" customFormat="1" ht="15" customHeight="1" thickTop="1">
      <c r="A8" s="82"/>
      <c r="B8" s="85"/>
      <c r="C8" s="86"/>
      <c r="D8" s="86"/>
      <c r="E8" s="317" t="s">
        <v>163</v>
      </c>
      <c r="F8" s="317"/>
      <c r="G8" s="317"/>
      <c r="H8" s="317"/>
      <c r="I8" s="317"/>
      <c r="J8" s="317"/>
      <c r="K8" s="317"/>
      <c r="L8" s="83"/>
      <c r="M8" s="83"/>
      <c r="N8" s="87"/>
      <c r="O8" s="315" t="s">
        <v>111</v>
      </c>
      <c r="P8" s="315"/>
      <c r="Q8" s="315"/>
      <c r="R8" s="313">
        <f>IF(Pracoviste="","",Pracoviste)</f>
      </c>
      <c r="S8" s="313"/>
      <c r="T8" s="313"/>
      <c r="U8" s="313"/>
      <c r="V8" s="313"/>
      <c r="W8" s="313"/>
      <c r="X8" s="314"/>
      <c r="Y8" s="82"/>
    </row>
    <row r="9" spans="1:25" s="84" customFormat="1" ht="15" customHeight="1">
      <c r="A9" s="82"/>
      <c r="B9" s="85"/>
      <c r="C9" s="86"/>
      <c r="D9" s="86"/>
      <c r="E9" s="662" t="s">
        <v>164</v>
      </c>
      <c r="F9" s="662"/>
      <c r="G9" s="662"/>
      <c r="H9" s="662"/>
      <c r="I9" s="662"/>
      <c r="J9" s="662"/>
      <c r="K9" s="662"/>
      <c r="L9" s="88"/>
      <c r="M9" s="88"/>
      <c r="N9" s="316" t="s">
        <v>110</v>
      </c>
      <c r="O9" s="316"/>
      <c r="P9" s="316"/>
      <c r="Q9" s="316"/>
      <c r="R9" s="313">
        <f>IF(Tlf="","",Tlf)</f>
      </c>
      <c r="S9" s="313"/>
      <c r="T9" s="313"/>
      <c r="U9" s="313"/>
      <c r="V9" s="313"/>
      <c r="W9" s="313"/>
      <c r="X9" s="314"/>
      <c r="Y9" s="82"/>
    </row>
    <row r="10" spans="1:25" s="84" customFormat="1" ht="15" customHeight="1">
      <c r="A10" s="82"/>
      <c r="B10" s="85"/>
      <c r="C10" s="86"/>
      <c r="D10" s="86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90"/>
      <c r="R10" s="90"/>
      <c r="S10" s="91"/>
      <c r="T10" s="91"/>
      <c r="U10" s="91"/>
      <c r="V10" s="91"/>
      <c r="W10" s="91"/>
      <c r="X10" s="92"/>
      <c r="Y10" s="82"/>
    </row>
    <row r="11" spans="1:25" s="84" customFormat="1" ht="15" customHeight="1">
      <c r="A11" s="82"/>
      <c r="B11" s="311" t="s">
        <v>112</v>
      </c>
      <c r="C11" s="312"/>
      <c r="D11" s="312"/>
      <c r="E11" s="312"/>
      <c r="F11" s="93"/>
      <c r="G11" s="307" t="str">
        <f>CONCATENATE(Prijmeni," ",Jmeno,IF(Titul="","",", "),Titul)</f>
        <v> </v>
      </c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8"/>
      <c r="Y11" s="82"/>
    </row>
    <row r="12" spans="1:25" s="84" customFormat="1" ht="15" customHeight="1">
      <c r="A12" s="82"/>
      <c r="B12" s="311" t="s">
        <v>113</v>
      </c>
      <c r="C12" s="312"/>
      <c r="D12" s="312"/>
      <c r="E12" s="312"/>
      <c r="F12" s="93"/>
      <c r="G12" s="309">
        <f>IF(Bydliste="","",Bydliste)</f>
      </c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10"/>
      <c r="Y12" s="82"/>
    </row>
    <row r="13" spans="1:25" s="84" customFormat="1" ht="9.75" customHeight="1" thickBot="1">
      <c r="A13" s="82"/>
      <c r="B13" s="94"/>
      <c r="C13" s="95"/>
      <c r="D13" s="95"/>
      <c r="E13" s="95"/>
      <c r="F13" s="95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7"/>
      <c r="Y13" s="82"/>
    </row>
    <row r="14" spans="1:25" s="84" customFormat="1" ht="13.5" thickBot="1">
      <c r="A14" s="82"/>
      <c r="B14" s="352" t="s">
        <v>30</v>
      </c>
      <c r="C14" s="321"/>
      <c r="D14" s="321"/>
      <c r="E14" s="321"/>
      <c r="F14" s="321"/>
      <c r="G14" s="321"/>
      <c r="H14" s="321"/>
      <c r="I14" s="321" t="s">
        <v>1</v>
      </c>
      <c r="J14" s="321"/>
      <c r="K14" s="321"/>
      <c r="L14" s="321"/>
      <c r="M14" s="321"/>
      <c r="N14" s="321" t="s">
        <v>2</v>
      </c>
      <c r="O14" s="321"/>
      <c r="P14" s="321"/>
      <c r="Q14" s="321"/>
      <c r="R14" s="321"/>
      <c r="S14" s="321" t="s">
        <v>0</v>
      </c>
      <c r="T14" s="321"/>
      <c r="U14" s="321"/>
      <c r="V14" s="321"/>
      <c r="W14" s="321"/>
      <c r="X14" s="322"/>
      <c r="Y14" s="82"/>
    </row>
    <row r="15" spans="1:25" s="84" customFormat="1" ht="15" customHeight="1" thickTop="1">
      <c r="A15" s="82"/>
      <c r="B15" s="323" t="s">
        <v>138</v>
      </c>
      <c r="C15" s="324"/>
      <c r="D15" s="324"/>
      <c r="E15" s="324"/>
      <c r="F15" s="324"/>
      <c r="G15" s="324"/>
      <c r="H15" s="325"/>
      <c r="I15" s="299"/>
      <c r="J15" s="300"/>
      <c r="K15" s="300"/>
      <c r="L15" s="300"/>
      <c r="M15" s="301"/>
      <c r="N15" s="299"/>
      <c r="O15" s="300"/>
      <c r="P15" s="300"/>
      <c r="Q15" s="300"/>
      <c r="R15" s="301"/>
      <c r="S15" s="299"/>
      <c r="T15" s="300"/>
      <c r="U15" s="300"/>
      <c r="V15" s="300"/>
      <c r="W15" s="300"/>
      <c r="X15" s="305"/>
      <c r="Y15" s="82"/>
    </row>
    <row r="16" spans="1:25" s="84" customFormat="1" ht="15" customHeight="1">
      <c r="A16" s="82"/>
      <c r="B16" s="326" t="s">
        <v>139</v>
      </c>
      <c r="C16" s="327"/>
      <c r="D16" s="327"/>
      <c r="E16" s="327"/>
      <c r="F16" s="327"/>
      <c r="G16" s="327"/>
      <c r="H16" s="328"/>
      <c r="I16" s="302"/>
      <c r="J16" s="303"/>
      <c r="K16" s="303"/>
      <c r="L16" s="303"/>
      <c r="M16" s="304"/>
      <c r="N16" s="302"/>
      <c r="O16" s="303"/>
      <c r="P16" s="303"/>
      <c r="Q16" s="303"/>
      <c r="R16" s="304"/>
      <c r="S16" s="302"/>
      <c r="T16" s="303"/>
      <c r="U16" s="303"/>
      <c r="V16" s="303"/>
      <c r="W16" s="303"/>
      <c r="X16" s="306"/>
      <c r="Y16" s="82"/>
    </row>
    <row r="17" spans="1:25" s="84" customFormat="1" ht="15" customHeight="1">
      <c r="A17" s="82"/>
      <c r="B17" s="358"/>
      <c r="C17" s="359"/>
      <c r="D17" s="359"/>
      <c r="E17" s="359"/>
      <c r="F17" s="359"/>
      <c r="G17" s="359"/>
      <c r="H17" s="360"/>
      <c r="I17" s="302"/>
      <c r="J17" s="303"/>
      <c r="K17" s="303"/>
      <c r="L17" s="303"/>
      <c r="M17" s="304"/>
      <c r="N17" s="302"/>
      <c r="O17" s="303"/>
      <c r="P17" s="303"/>
      <c r="Q17" s="303"/>
      <c r="R17" s="304"/>
      <c r="S17" s="302"/>
      <c r="T17" s="303"/>
      <c r="U17" s="303"/>
      <c r="V17" s="303"/>
      <c r="W17" s="303"/>
      <c r="X17" s="306"/>
      <c r="Y17" s="82"/>
    </row>
    <row r="18" spans="1:25" s="84" customFormat="1" ht="15" customHeight="1">
      <c r="A18" s="82"/>
      <c r="B18" s="358"/>
      <c r="C18" s="359"/>
      <c r="D18" s="359"/>
      <c r="E18" s="359"/>
      <c r="F18" s="359"/>
      <c r="G18" s="359"/>
      <c r="H18" s="360"/>
      <c r="I18" s="302"/>
      <c r="J18" s="303"/>
      <c r="K18" s="303"/>
      <c r="L18" s="303"/>
      <c r="M18" s="304"/>
      <c r="N18" s="302"/>
      <c r="O18" s="303"/>
      <c r="P18" s="303"/>
      <c r="Q18" s="303"/>
      <c r="R18" s="304"/>
      <c r="S18" s="302"/>
      <c r="T18" s="303"/>
      <c r="U18" s="303"/>
      <c r="V18" s="303"/>
      <c r="W18" s="303"/>
      <c r="X18" s="306"/>
      <c r="Y18" s="82"/>
    </row>
    <row r="19" spans="1:25" s="84" customFormat="1" ht="15" customHeight="1">
      <c r="A19" s="82"/>
      <c r="B19" s="356"/>
      <c r="C19" s="357"/>
      <c r="D19" s="357"/>
      <c r="E19" s="357"/>
      <c r="F19" s="357"/>
      <c r="G19" s="357"/>
      <c r="H19" s="357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39"/>
      <c r="T19" s="329"/>
      <c r="U19" s="329"/>
      <c r="V19" s="329"/>
      <c r="W19" s="340"/>
      <c r="X19" s="341"/>
      <c r="Y19" s="82"/>
    </row>
    <row r="20" spans="1:25" s="84" customFormat="1" ht="15" customHeight="1" thickBot="1">
      <c r="A20" s="82"/>
      <c r="B20" s="349"/>
      <c r="C20" s="350"/>
      <c r="D20" s="350"/>
      <c r="E20" s="350"/>
      <c r="F20" s="350"/>
      <c r="G20" s="350"/>
      <c r="H20" s="351"/>
      <c r="I20" s="353"/>
      <c r="J20" s="354"/>
      <c r="K20" s="354"/>
      <c r="L20" s="354"/>
      <c r="M20" s="355"/>
      <c r="N20" s="353"/>
      <c r="O20" s="354"/>
      <c r="P20" s="354"/>
      <c r="Q20" s="354"/>
      <c r="R20" s="355"/>
      <c r="S20" s="353"/>
      <c r="T20" s="354"/>
      <c r="U20" s="354"/>
      <c r="V20" s="354"/>
      <c r="W20" s="354"/>
      <c r="X20" s="387"/>
      <c r="Y20" s="82"/>
    </row>
    <row r="21" spans="1:25" s="84" customFormat="1" ht="7.5" customHeight="1">
      <c r="A21" s="82"/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82"/>
    </row>
    <row r="22" spans="1:25" s="84" customFormat="1" ht="15" customHeight="1">
      <c r="A22" s="82"/>
      <c r="B22" s="361" t="s">
        <v>131</v>
      </c>
      <c r="C22" s="362"/>
      <c r="D22" s="362"/>
      <c r="E22" s="362"/>
      <c r="F22" s="101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6"/>
      <c r="Y22" s="82"/>
    </row>
    <row r="23" spans="1:25" s="84" customFormat="1" ht="15" customHeight="1">
      <c r="A23" s="82"/>
      <c r="B23" s="361" t="s">
        <v>132</v>
      </c>
      <c r="C23" s="362"/>
      <c r="D23" s="362"/>
      <c r="E23" s="362"/>
      <c r="F23" s="101"/>
      <c r="G23" s="370" t="str">
        <f>CONCATENATE(IF(Typ_auta="","","AUV - "),Typ_auta," ",Motor)</f>
        <v> </v>
      </c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1"/>
      <c r="Y23" s="82"/>
    </row>
    <row r="24" spans="1:25" s="84" customFormat="1" ht="7.5" customHeight="1">
      <c r="A24" s="82"/>
      <c r="B24" s="102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5"/>
      <c r="Y24" s="82"/>
    </row>
    <row r="25" spans="1:25" s="84" customFormat="1" ht="15" customHeight="1">
      <c r="A25" s="82"/>
      <c r="B25" s="361" t="s">
        <v>136</v>
      </c>
      <c r="C25" s="362"/>
      <c r="D25" s="362"/>
      <c r="E25" s="362"/>
      <c r="F25" s="101"/>
      <c r="G25" s="386"/>
      <c r="H25" s="386"/>
      <c r="I25" s="386"/>
      <c r="J25" s="390" t="s">
        <v>3</v>
      </c>
      <c r="K25" s="390"/>
      <c r="L25" s="390"/>
      <c r="M25" s="363"/>
      <c r="N25" s="364"/>
      <c r="O25" s="385" t="s">
        <v>137</v>
      </c>
      <c r="P25" s="385"/>
      <c r="Q25" s="385"/>
      <c r="R25" s="337"/>
      <c r="S25" s="337"/>
      <c r="T25" s="337"/>
      <c r="U25" s="337"/>
      <c r="V25" s="337"/>
      <c r="W25" s="337"/>
      <c r="X25" s="338"/>
      <c r="Y25" s="82"/>
    </row>
    <row r="26" spans="1:25" s="84" customFormat="1" ht="18.75" customHeight="1">
      <c r="A26" s="82"/>
      <c r="B26" s="361" t="s">
        <v>133</v>
      </c>
      <c r="C26" s="362"/>
      <c r="D26" s="362"/>
      <c r="E26" s="362"/>
      <c r="F26" s="101"/>
      <c r="G26" s="369" t="s">
        <v>114</v>
      </c>
      <c r="H26" s="369"/>
      <c r="I26" s="369"/>
      <c r="J26" s="106"/>
      <c r="K26" s="368" t="s">
        <v>115</v>
      </c>
      <c r="L26" s="368"/>
      <c r="M26" s="367" t="s">
        <v>135</v>
      </c>
      <c r="N26" s="367"/>
      <c r="O26" s="367"/>
      <c r="P26" s="367"/>
      <c r="Q26" s="367"/>
      <c r="R26" s="367"/>
      <c r="S26" s="372"/>
      <c r="T26" s="372"/>
      <c r="U26" s="372"/>
      <c r="V26" s="372"/>
      <c r="W26" s="372"/>
      <c r="X26" s="373"/>
      <c r="Y26" s="82"/>
    </row>
    <row r="27" spans="1:25" s="84" customFormat="1" ht="9" customHeight="1">
      <c r="A27" s="82"/>
      <c r="B27" s="107"/>
      <c r="C27" s="108"/>
      <c r="D27" s="108"/>
      <c r="E27" s="108"/>
      <c r="F27" s="108"/>
      <c r="G27" s="109"/>
      <c r="H27" s="109"/>
      <c r="I27" s="109"/>
      <c r="J27" s="110"/>
      <c r="K27" s="111"/>
      <c r="L27" s="111"/>
      <c r="M27" s="110"/>
      <c r="N27" s="111"/>
      <c r="O27" s="111"/>
      <c r="P27" s="111"/>
      <c r="Q27" s="111"/>
      <c r="R27" s="111"/>
      <c r="S27" s="112"/>
      <c r="T27" s="112"/>
      <c r="U27" s="112"/>
      <c r="V27" s="112"/>
      <c r="W27" s="112"/>
      <c r="X27" s="113"/>
      <c r="Y27" s="82"/>
    </row>
    <row r="28" spans="1:25" s="84" customFormat="1" ht="15" customHeight="1">
      <c r="A28" s="82"/>
      <c r="B28" s="361"/>
      <c r="C28" s="362"/>
      <c r="D28" s="362"/>
      <c r="E28" s="362"/>
      <c r="F28" s="362"/>
      <c r="G28" s="362"/>
      <c r="H28" s="362"/>
      <c r="I28" s="362"/>
      <c r="J28" s="109"/>
      <c r="L28" s="111"/>
      <c r="N28" s="114"/>
      <c r="O28" s="115"/>
      <c r="P28" s="115"/>
      <c r="Q28" s="115"/>
      <c r="R28" s="114"/>
      <c r="S28" s="114"/>
      <c r="T28" s="114"/>
      <c r="U28" s="114"/>
      <c r="V28" s="114"/>
      <c r="W28" s="114"/>
      <c r="X28" s="116"/>
      <c r="Y28" s="82"/>
    </row>
    <row r="29" spans="1:25" s="84" customFormat="1" ht="21" customHeight="1">
      <c r="A29" s="82"/>
      <c r="B29" s="375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7"/>
      <c r="Y29" s="82"/>
    </row>
    <row r="30" spans="1:25" s="84" customFormat="1" ht="26.25" customHeight="1">
      <c r="A30" s="82"/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80"/>
      <c r="Y30" s="82"/>
    </row>
    <row r="31" spans="1:25" s="84" customFormat="1" ht="7.5" customHeight="1">
      <c r="A31" s="82"/>
      <c r="B31" s="204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8"/>
      <c r="Y31" s="82"/>
    </row>
    <row r="32" spans="1:25" s="84" customFormat="1" ht="19.5" customHeight="1">
      <c r="A32" s="82"/>
      <c r="B32" s="381"/>
      <c r="C32" s="382"/>
      <c r="D32" s="382"/>
      <c r="E32" s="382"/>
      <c r="F32" s="382"/>
      <c r="G32" s="382"/>
      <c r="H32" s="382"/>
      <c r="I32" s="382"/>
      <c r="J32" s="382"/>
      <c r="K32" s="382"/>
      <c r="L32" s="70"/>
      <c r="M32" s="318"/>
      <c r="N32" s="318"/>
      <c r="O32" s="318"/>
      <c r="P32" s="383"/>
      <c r="Q32" s="383"/>
      <c r="R32" s="383"/>
      <c r="S32" s="383"/>
      <c r="T32" s="383"/>
      <c r="U32" s="383"/>
      <c r="V32" s="383"/>
      <c r="W32" s="383"/>
      <c r="X32" s="384"/>
      <c r="Y32" s="82"/>
    </row>
    <row r="33" spans="1:25" s="84" customFormat="1" ht="26.25" customHeight="1" thickBot="1">
      <c r="A33" s="82"/>
      <c r="B33" s="391"/>
      <c r="C33" s="392"/>
      <c r="D33" s="392"/>
      <c r="E33" s="392"/>
      <c r="F33" s="392"/>
      <c r="G33" s="392"/>
      <c r="H33" s="392"/>
      <c r="I33" s="392"/>
      <c r="J33" s="392"/>
      <c r="K33" s="392"/>
      <c r="L33" s="51"/>
      <c r="M33" s="319" t="s">
        <v>130</v>
      </c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20"/>
      <c r="Y33" s="82"/>
    </row>
    <row r="34" spans="1:25" s="84" customFormat="1" ht="15" customHeight="1" thickBot="1">
      <c r="A34" s="82"/>
      <c r="B34" s="346" t="s">
        <v>148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8"/>
      <c r="Y34" s="82"/>
    </row>
    <row r="35" spans="1:25" s="84" customFormat="1" ht="13.5" thickBot="1">
      <c r="A35" s="82"/>
      <c r="B35" s="344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3" t="s">
        <v>122</v>
      </c>
      <c r="O35" s="343"/>
      <c r="P35" s="57"/>
      <c r="Q35" s="343" t="s">
        <v>123</v>
      </c>
      <c r="R35" s="343"/>
      <c r="S35" s="343" t="s">
        <v>124</v>
      </c>
      <c r="T35" s="343"/>
      <c r="U35" s="343"/>
      <c r="V35" s="343"/>
      <c r="W35" s="343"/>
      <c r="X35" s="425"/>
      <c r="Y35" s="82"/>
    </row>
    <row r="36" spans="1:25" s="84" customFormat="1" ht="12.75">
      <c r="A36" s="82"/>
      <c r="B36" s="388" t="s">
        <v>116</v>
      </c>
      <c r="C36" s="389"/>
      <c r="D36" s="393"/>
      <c r="E36" s="393"/>
      <c r="F36" s="393"/>
      <c r="G36" s="393"/>
      <c r="H36" s="393"/>
      <c r="I36" s="393"/>
      <c r="J36" s="394"/>
      <c r="K36" s="401" t="s">
        <v>125</v>
      </c>
      <c r="L36" s="402"/>
      <c r="M36" s="333"/>
      <c r="N36" s="334"/>
      <c r="O36" s="334"/>
      <c r="P36" s="334"/>
      <c r="Q36" s="426"/>
      <c r="R36" s="427"/>
      <c r="S36" s="430"/>
      <c r="T36" s="430"/>
      <c r="U36" s="430"/>
      <c r="V36" s="430"/>
      <c r="W36" s="431"/>
      <c r="X36" s="432"/>
      <c r="Y36" s="82"/>
    </row>
    <row r="37" spans="1:25" s="84" customFormat="1" ht="12.75">
      <c r="A37" s="82"/>
      <c r="B37" s="395" t="s">
        <v>117</v>
      </c>
      <c r="C37" s="396"/>
      <c r="D37" s="397"/>
      <c r="E37" s="397"/>
      <c r="F37" s="397"/>
      <c r="G37" s="397"/>
      <c r="H37" s="397"/>
      <c r="I37" s="397"/>
      <c r="J37" s="398"/>
      <c r="K37" s="403"/>
      <c r="L37" s="404"/>
      <c r="M37" s="335"/>
      <c r="N37" s="336"/>
      <c r="O37" s="336"/>
      <c r="P37" s="336"/>
      <c r="Q37" s="428"/>
      <c r="R37" s="428"/>
      <c r="S37" s="419"/>
      <c r="T37" s="419"/>
      <c r="U37" s="419"/>
      <c r="V37" s="419"/>
      <c r="W37" s="420"/>
      <c r="X37" s="421"/>
      <c r="Y37" s="82"/>
    </row>
    <row r="38" spans="1:25" s="84" customFormat="1" ht="12.75">
      <c r="A38" s="82"/>
      <c r="B38" s="395" t="s">
        <v>118</v>
      </c>
      <c r="C38" s="396"/>
      <c r="D38" s="397"/>
      <c r="E38" s="397"/>
      <c r="F38" s="397"/>
      <c r="G38" s="397"/>
      <c r="H38" s="397"/>
      <c r="I38" s="397"/>
      <c r="J38" s="398"/>
      <c r="K38" s="403" t="s">
        <v>128</v>
      </c>
      <c r="L38" s="404"/>
      <c r="M38" s="335"/>
      <c r="N38" s="336"/>
      <c r="O38" s="336"/>
      <c r="P38" s="336"/>
      <c r="Q38" s="342"/>
      <c r="R38" s="342"/>
      <c r="S38" s="330"/>
      <c r="T38" s="330"/>
      <c r="U38" s="330"/>
      <c r="V38" s="330"/>
      <c r="W38" s="331"/>
      <c r="X38" s="332"/>
      <c r="Y38" s="82"/>
    </row>
    <row r="39" spans="1:25" s="84" customFormat="1" ht="12.75">
      <c r="A39" s="82"/>
      <c r="B39" s="395" t="s">
        <v>119</v>
      </c>
      <c r="C39" s="396"/>
      <c r="D39" s="399"/>
      <c r="E39" s="399"/>
      <c r="F39" s="399"/>
      <c r="G39" s="399"/>
      <c r="H39" s="399"/>
      <c r="I39" s="399"/>
      <c r="J39" s="400"/>
      <c r="K39" s="403"/>
      <c r="L39" s="404"/>
      <c r="M39" s="335"/>
      <c r="N39" s="336"/>
      <c r="O39" s="336"/>
      <c r="P39" s="336"/>
      <c r="Q39" s="342"/>
      <c r="R39" s="342"/>
      <c r="S39" s="330"/>
      <c r="T39" s="330"/>
      <c r="U39" s="330"/>
      <c r="V39" s="330"/>
      <c r="W39" s="331"/>
      <c r="X39" s="332"/>
      <c r="Y39" s="82"/>
    </row>
    <row r="40" spans="1:25" s="84" customFormat="1" ht="12.75">
      <c r="A40" s="82"/>
      <c r="B40" s="395" t="s">
        <v>120</v>
      </c>
      <c r="C40" s="396"/>
      <c r="D40" s="399"/>
      <c r="E40" s="399"/>
      <c r="F40" s="399"/>
      <c r="G40" s="399"/>
      <c r="H40" s="399"/>
      <c r="I40" s="399"/>
      <c r="J40" s="400"/>
      <c r="K40" s="403" t="s">
        <v>126</v>
      </c>
      <c r="L40" s="404"/>
      <c r="M40" s="335"/>
      <c r="N40" s="336"/>
      <c r="O40" s="336"/>
      <c r="P40" s="336"/>
      <c r="Q40" s="342"/>
      <c r="R40" s="342"/>
      <c r="S40" s="330"/>
      <c r="T40" s="330"/>
      <c r="U40" s="330"/>
      <c r="V40" s="330"/>
      <c r="W40" s="331"/>
      <c r="X40" s="332"/>
      <c r="Y40" s="82"/>
    </row>
    <row r="41" spans="1:25" s="84" customFormat="1" ht="13.5" thickBot="1">
      <c r="A41" s="82"/>
      <c r="B41" s="407" t="s">
        <v>121</v>
      </c>
      <c r="C41" s="408"/>
      <c r="D41" s="409"/>
      <c r="E41" s="409"/>
      <c r="F41" s="409"/>
      <c r="G41" s="409"/>
      <c r="H41" s="409"/>
      <c r="I41" s="409"/>
      <c r="J41" s="410"/>
      <c r="K41" s="403"/>
      <c r="L41" s="404"/>
      <c r="M41" s="335"/>
      <c r="N41" s="336"/>
      <c r="O41" s="336"/>
      <c r="P41" s="336"/>
      <c r="Q41" s="342"/>
      <c r="R41" s="342"/>
      <c r="S41" s="330"/>
      <c r="T41" s="330"/>
      <c r="U41" s="330"/>
      <c r="V41" s="330"/>
      <c r="W41" s="331"/>
      <c r="X41" s="332"/>
      <c r="Y41" s="82"/>
    </row>
    <row r="42" spans="1:25" s="84" customFormat="1" ht="12.75">
      <c r="A42" s="82"/>
      <c r="B42" s="411"/>
      <c r="C42" s="412"/>
      <c r="D42" s="412"/>
      <c r="E42" s="412"/>
      <c r="F42" s="412"/>
      <c r="G42" s="412"/>
      <c r="H42" s="412"/>
      <c r="I42" s="412"/>
      <c r="J42" s="413"/>
      <c r="K42" s="403" t="s">
        <v>127</v>
      </c>
      <c r="L42" s="404"/>
      <c r="M42" s="335"/>
      <c r="N42" s="336"/>
      <c r="O42" s="336"/>
      <c r="P42" s="336"/>
      <c r="Q42" s="428"/>
      <c r="R42" s="428"/>
      <c r="S42" s="419"/>
      <c r="T42" s="419"/>
      <c r="U42" s="419"/>
      <c r="V42" s="419"/>
      <c r="W42" s="420"/>
      <c r="X42" s="421"/>
      <c r="Y42" s="82"/>
    </row>
    <row r="43" spans="1:25" s="84" customFormat="1" ht="13.5" thickBot="1">
      <c r="A43" s="82"/>
      <c r="B43" s="414"/>
      <c r="C43" s="415"/>
      <c r="D43" s="415"/>
      <c r="E43" s="415"/>
      <c r="F43" s="415"/>
      <c r="G43" s="415"/>
      <c r="H43" s="415"/>
      <c r="I43" s="415"/>
      <c r="J43" s="416"/>
      <c r="K43" s="417"/>
      <c r="L43" s="418"/>
      <c r="M43" s="405"/>
      <c r="N43" s="406"/>
      <c r="O43" s="406"/>
      <c r="P43" s="406"/>
      <c r="Q43" s="429"/>
      <c r="R43" s="429"/>
      <c r="S43" s="422"/>
      <c r="T43" s="422"/>
      <c r="U43" s="422"/>
      <c r="V43" s="422"/>
      <c r="W43" s="423"/>
      <c r="X43" s="424"/>
      <c r="Y43" s="82"/>
    </row>
    <row r="44" spans="1:25" s="84" customFormat="1" ht="3.75" customHeight="1">
      <c r="A44" s="82"/>
      <c r="B44" s="7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4"/>
      <c r="S44" s="54"/>
      <c r="T44" s="54"/>
      <c r="U44" s="54"/>
      <c r="V44" s="54"/>
      <c r="W44" s="54"/>
      <c r="X44" s="56"/>
      <c r="Y44" s="82"/>
    </row>
    <row r="45" spans="1:25" s="84" customFormat="1" ht="20.25" customHeight="1">
      <c r="A45" s="82"/>
      <c r="B45" s="119"/>
      <c r="C45" s="73"/>
      <c r="D45" s="73"/>
      <c r="E45" s="73"/>
      <c r="F45" s="73"/>
      <c r="G45" s="73"/>
      <c r="H45" s="73"/>
      <c r="I45" s="73"/>
      <c r="J45" s="73"/>
      <c r="K45" s="206" t="s">
        <v>134</v>
      </c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4"/>
      <c r="Y45" s="82"/>
    </row>
    <row r="46" spans="1:25" s="84" customFormat="1" ht="3.75" customHeight="1" thickBot="1">
      <c r="A46" s="82"/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82"/>
    </row>
    <row r="47" spans="1:25" ht="13.5" thickTop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25" ht="12.75">
      <c r="A49" s="123"/>
      <c r="B49" s="123"/>
      <c r="C49" s="123"/>
      <c r="D49" s="123"/>
      <c r="E49" s="123"/>
      <c r="F49" s="123"/>
      <c r="G49" s="123"/>
      <c r="H49" s="123"/>
      <c r="I49" s="123"/>
      <c r="J49" s="124"/>
      <c r="K49" s="125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</row>
    <row r="50" spans="10:11" ht="12.75">
      <c r="J50" s="126"/>
      <c r="K50" s="126"/>
    </row>
    <row r="53" ht="12.75">
      <c r="J53" s="127"/>
    </row>
  </sheetData>
  <sheetProtection selectLockedCells="1"/>
  <mergeCells count="102">
    <mergeCell ref="B4:X4"/>
    <mergeCell ref="M7:Q7"/>
    <mergeCell ref="E7:K7"/>
    <mergeCell ref="B5:X5"/>
    <mergeCell ref="B7:D7"/>
    <mergeCell ref="R7:W7"/>
    <mergeCell ref="S40:X41"/>
    <mergeCell ref="S42:X43"/>
    <mergeCell ref="Q35:R35"/>
    <mergeCell ref="S35:X35"/>
    <mergeCell ref="Q36:R37"/>
    <mergeCell ref="Q40:R41"/>
    <mergeCell ref="Q42:R43"/>
    <mergeCell ref="S36:X37"/>
    <mergeCell ref="M40:P41"/>
    <mergeCell ref="M42:P43"/>
    <mergeCell ref="B41:C41"/>
    <mergeCell ref="D40:J40"/>
    <mergeCell ref="D41:J41"/>
    <mergeCell ref="B42:J43"/>
    <mergeCell ref="K40:L41"/>
    <mergeCell ref="K42:L43"/>
    <mergeCell ref="D37:J37"/>
    <mergeCell ref="D38:J38"/>
    <mergeCell ref="D39:J39"/>
    <mergeCell ref="M38:P39"/>
    <mergeCell ref="K36:L37"/>
    <mergeCell ref="K38:L39"/>
    <mergeCell ref="B37:C37"/>
    <mergeCell ref="B38:C38"/>
    <mergeCell ref="B39:C39"/>
    <mergeCell ref="B40:C40"/>
    <mergeCell ref="B36:C36"/>
    <mergeCell ref="J25:L25"/>
    <mergeCell ref="B33:K33"/>
    <mergeCell ref="B25:E25"/>
    <mergeCell ref="B26:E26"/>
    <mergeCell ref="D36:J36"/>
    <mergeCell ref="I2:Q2"/>
    <mergeCell ref="B29:X29"/>
    <mergeCell ref="B30:X30"/>
    <mergeCell ref="B32:K32"/>
    <mergeCell ref="P32:X32"/>
    <mergeCell ref="O25:Q25"/>
    <mergeCell ref="G25:I25"/>
    <mergeCell ref="B28:I28"/>
    <mergeCell ref="S20:X20"/>
    <mergeCell ref="N20:R20"/>
    <mergeCell ref="B22:E22"/>
    <mergeCell ref="M25:N25"/>
    <mergeCell ref="G22:X22"/>
    <mergeCell ref="M26:R26"/>
    <mergeCell ref="K26:L26"/>
    <mergeCell ref="G26:I26"/>
    <mergeCell ref="B23:E23"/>
    <mergeCell ref="G23:X23"/>
    <mergeCell ref="S26:X26"/>
    <mergeCell ref="B20:H20"/>
    <mergeCell ref="B14:H14"/>
    <mergeCell ref="I14:M14"/>
    <mergeCell ref="I20:M20"/>
    <mergeCell ref="B19:H19"/>
    <mergeCell ref="I19:M19"/>
    <mergeCell ref="B17:H17"/>
    <mergeCell ref="B18:H18"/>
    <mergeCell ref="N19:R19"/>
    <mergeCell ref="I15:M15"/>
    <mergeCell ref="S38:X39"/>
    <mergeCell ref="M36:P37"/>
    <mergeCell ref="R25:X25"/>
    <mergeCell ref="S19:X19"/>
    <mergeCell ref="Q38:R39"/>
    <mergeCell ref="N35:O35"/>
    <mergeCell ref="B35:M35"/>
    <mergeCell ref="B34:X34"/>
    <mergeCell ref="M32:O32"/>
    <mergeCell ref="M33:X33"/>
    <mergeCell ref="S14:X14"/>
    <mergeCell ref="B12:E12"/>
    <mergeCell ref="N14:R14"/>
    <mergeCell ref="I16:M16"/>
    <mergeCell ref="I17:M17"/>
    <mergeCell ref="I18:M18"/>
    <mergeCell ref="B15:H15"/>
    <mergeCell ref="B16:H16"/>
    <mergeCell ref="G11:X11"/>
    <mergeCell ref="G12:X12"/>
    <mergeCell ref="B11:E11"/>
    <mergeCell ref="R8:X8"/>
    <mergeCell ref="O8:Q8"/>
    <mergeCell ref="N9:Q9"/>
    <mergeCell ref="R9:X9"/>
    <mergeCell ref="E8:K8"/>
    <mergeCell ref="E9:K9"/>
    <mergeCell ref="S15:X15"/>
    <mergeCell ref="S16:X16"/>
    <mergeCell ref="S17:X17"/>
    <mergeCell ref="S18:X18"/>
    <mergeCell ref="N15:R15"/>
    <mergeCell ref="N16:R16"/>
    <mergeCell ref="N17:R17"/>
    <mergeCell ref="N18:R18"/>
  </mergeCells>
  <printOptions horizontalCentered="1"/>
  <pageMargins left="0.2755905511811024" right="0.2755905511811024" top="0.1968503937007874" bottom="0.5905511811023623" header="0.5118110236220472" footer="0.5118110236220472"/>
  <pageSetup horizontalDpi="300" verticalDpi="300" orientation="portrait" paperSize="9" r:id="rId4"/>
  <ignoredErrors>
    <ignoredError sqref="R8:V9 G11:G12 X8:X9 G2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G92"/>
  <sheetViews>
    <sheetView showGridLines="0" showRowColHeaders="0" showZeros="0" workbookViewId="0" topLeftCell="A1">
      <selection activeCell="J12" sqref="J12:J13"/>
    </sheetView>
  </sheetViews>
  <sheetFormatPr defaultColWidth="9.140625" defaultRowHeight="12.75"/>
  <cols>
    <col min="1" max="1" width="3.7109375" style="128" customWidth="1"/>
    <col min="2" max="2" width="6.57421875" style="128" customWidth="1"/>
    <col min="3" max="6" width="4.7109375" style="128" customWidth="1"/>
    <col min="7" max="7" width="4.421875" style="128" customWidth="1"/>
    <col min="8" max="8" width="5.140625" style="128" customWidth="1"/>
    <col min="9" max="9" width="6.00390625" style="128" customWidth="1"/>
    <col min="10" max="10" width="7.00390625" style="128" customWidth="1"/>
    <col min="11" max="11" width="8.421875" style="128" customWidth="1"/>
    <col min="12" max="12" width="7.28125" style="128" customWidth="1"/>
    <col min="13" max="13" width="8.421875" style="128" customWidth="1"/>
    <col min="14" max="14" width="8.140625" style="128" customWidth="1"/>
    <col min="15" max="15" width="8.421875" style="128" customWidth="1"/>
    <col min="16" max="16" width="7.8515625" style="128" customWidth="1"/>
    <col min="17" max="17" width="1.28515625" style="128" customWidth="1"/>
    <col min="18" max="18" width="3.7109375" style="128" customWidth="1"/>
    <col min="19" max="19" width="5.140625" style="128" hidden="1" customWidth="1"/>
    <col min="20" max="20" width="6.421875" style="128" hidden="1" customWidth="1"/>
    <col min="21" max="21" width="8.140625" style="128" hidden="1" customWidth="1"/>
    <col min="22" max="22" width="8.7109375" style="128" hidden="1" customWidth="1"/>
    <col min="23" max="16384" width="9.140625" style="128" customWidth="1"/>
  </cols>
  <sheetData>
    <row r="1" spans="1:33" ht="6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46.5" customHeight="1">
      <c r="A2" s="76"/>
      <c r="B2" s="76"/>
      <c r="C2" s="76"/>
      <c r="D2" s="76"/>
      <c r="E2" s="76"/>
      <c r="F2" s="76"/>
      <c r="G2" s="76"/>
      <c r="H2" s="76"/>
      <c r="I2" s="374" t="s">
        <v>95</v>
      </c>
      <c r="J2" s="374"/>
      <c r="K2" s="374"/>
      <c r="L2" s="374"/>
      <c r="M2" s="76"/>
      <c r="N2" s="76"/>
      <c r="O2" s="76"/>
      <c r="P2" s="76"/>
      <c r="Q2" s="76"/>
      <c r="R2" s="76"/>
      <c r="S2" s="76"/>
      <c r="T2" s="76"/>
      <c r="U2" s="76"/>
      <c r="V2" s="76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3" ht="6.75" customHeight="1">
      <c r="A3" s="76"/>
      <c r="B3" s="76"/>
      <c r="C3" s="76"/>
      <c r="D3" s="76"/>
      <c r="E3" s="76"/>
      <c r="F3" s="76"/>
      <c r="G3" s="76"/>
      <c r="H3" s="76"/>
      <c r="I3" s="76"/>
      <c r="J3" s="78"/>
      <c r="K3" s="78"/>
      <c r="L3" s="78"/>
      <c r="M3" s="78"/>
      <c r="N3" s="76"/>
      <c r="O3" s="76"/>
      <c r="P3" s="76"/>
      <c r="Q3" s="76"/>
      <c r="R3" s="76"/>
      <c r="S3" s="76"/>
      <c r="T3" s="76"/>
      <c r="U3" s="76"/>
      <c r="V3" s="76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</row>
    <row r="4" spans="1:33" ht="42.75" customHeight="1" thickBot="1">
      <c r="A4" s="76"/>
      <c r="R4" s="76"/>
      <c r="S4" s="76"/>
      <c r="T4" s="76"/>
      <c r="U4" s="76"/>
      <c r="V4" s="76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</row>
    <row r="5" spans="1:33" ht="30" customHeight="1" thickTop="1">
      <c r="A5" s="76"/>
      <c r="B5" s="488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90"/>
      <c r="R5" s="76"/>
      <c r="S5" s="76"/>
      <c r="T5" s="76"/>
      <c r="U5" s="76"/>
      <c r="V5" s="76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</row>
    <row r="6" spans="1:33" s="130" customFormat="1" ht="20.25" customHeight="1">
      <c r="A6" s="82"/>
      <c r="B6" s="491" t="s">
        <v>5</v>
      </c>
      <c r="C6" s="496"/>
      <c r="D6" s="496"/>
      <c r="E6" s="496"/>
      <c r="F6" s="496"/>
      <c r="G6" s="496"/>
      <c r="H6" s="496"/>
      <c r="I6" s="493" t="s">
        <v>142</v>
      </c>
      <c r="J6" s="493" t="s">
        <v>153</v>
      </c>
      <c r="K6" s="486" t="s">
        <v>8</v>
      </c>
      <c r="L6" s="486" t="s">
        <v>9</v>
      </c>
      <c r="M6" s="507" t="s">
        <v>10</v>
      </c>
      <c r="N6" s="507" t="s">
        <v>11</v>
      </c>
      <c r="O6" s="486" t="s">
        <v>12</v>
      </c>
      <c r="P6" s="503" t="s">
        <v>13</v>
      </c>
      <c r="Q6" s="504"/>
      <c r="R6" s="82"/>
      <c r="S6" s="82"/>
      <c r="T6" s="82"/>
      <c r="U6" s="82"/>
      <c r="V6" s="82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</row>
    <row r="7" spans="1:33" s="130" customFormat="1" ht="12.75">
      <c r="A7" s="82"/>
      <c r="B7" s="492"/>
      <c r="C7" s="480" t="s">
        <v>14</v>
      </c>
      <c r="D7" s="481"/>
      <c r="E7" s="481"/>
      <c r="F7" s="481"/>
      <c r="G7" s="481"/>
      <c r="H7" s="482"/>
      <c r="I7" s="494"/>
      <c r="J7" s="494"/>
      <c r="K7" s="487"/>
      <c r="L7" s="487"/>
      <c r="M7" s="508"/>
      <c r="N7" s="508"/>
      <c r="O7" s="487"/>
      <c r="P7" s="505"/>
      <c r="Q7" s="506"/>
      <c r="R7" s="82"/>
      <c r="S7" s="82"/>
      <c r="T7" s="82"/>
      <c r="U7" s="82"/>
      <c r="V7" s="82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</row>
    <row r="8" spans="1:33" s="130" customFormat="1" ht="12.75">
      <c r="A8" s="82"/>
      <c r="B8" s="492"/>
      <c r="C8" s="483" t="s">
        <v>6</v>
      </c>
      <c r="D8" s="484"/>
      <c r="E8" s="484"/>
      <c r="F8" s="484"/>
      <c r="G8" s="484"/>
      <c r="H8" s="485"/>
      <c r="I8" s="494"/>
      <c r="J8" s="494"/>
      <c r="K8" s="487"/>
      <c r="L8" s="487"/>
      <c r="M8" s="508"/>
      <c r="N8" s="508"/>
      <c r="O8" s="487"/>
      <c r="P8" s="505"/>
      <c r="Q8" s="506"/>
      <c r="R8" s="82"/>
      <c r="S8" s="82"/>
      <c r="T8" s="82"/>
      <c r="U8" s="82"/>
      <c r="V8" s="82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</row>
    <row r="9" spans="1:33" s="130" customFormat="1" ht="12.75">
      <c r="A9" s="82"/>
      <c r="B9" s="492"/>
      <c r="C9" s="483"/>
      <c r="D9" s="484"/>
      <c r="E9" s="484"/>
      <c r="F9" s="484"/>
      <c r="G9" s="484"/>
      <c r="H9" s="485"/>
      <c r="I9" s="494"/>
      <c r="J9" s="494"/>
      <c r="K9" s="487"/>
      <c r="L9" s="487"/>
      <c r="M9" s="508"/>
      <c r="N9" s="508"/>
      <c r="O9" s="487"/>
      <c r="P9" s="505"/>
      <c r="Q9" s="506"/>
      <c r="R9" s="82"/>
      <c r="S9" s="82"/>
      <c r="T9" s="82"/>
      <c r="U9" s="82"/>
      <c r="V9" s="82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3" s="130" customFormat="1" ht="12.75">
      <c r="A10" s="82"/>
      <c r="B10" s="131"/>
      <c r="C10" s="132"/>
      <c r="D10" s="132"/>
      <c r="E10" s="132"/>
      <c r="F10" s="132"/>
      <c r="G10" s="132"/>
      <c r="H10" s="133" t="s">
        <v>7</v>
      </c>
      <c r="I10" s="495"/>
      <c r="J10" s="495"/>
      <c r="K10" s="134" t="s">
        <v>4</v>
      </c>
      <c r="L10" s="135" t="s">
        <v>4</v>
      </c>
      <c r="M10" s="135" t="s">
        <v>4</v>
      </c>
      <c r="N10" s="135" t="s">
        <v>4</v>
      </c>
      <c r="O10" s="135" t="s">
        <v>4</v>
      </c>
      <c r="P10" s="499" t="s">
        <v>4</v>
      </c>
      <c r="Q10" s="500"/>
      <c r="R10" s="82"/>
      <c r="S10" s="82"/>
      <c r="T10" s="82"/>
      <c r="U10" s="82"/>
      <c r="V10" s="82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</row>
    <row r="11" spans="1:33" s="142" customFormat="1" ht="9.75">
      <c r="A11" s="136"/>
      <c r="B11" s="137">
        <v>1</v>
      </c>
      <c r="C11" s="476">
        <v>2</v>
      </c>
      <c r="D11" s="476"/>
      <c r="E11" s="476"/>
      <c r="F11" s="476"/>
      <c r="G11" s="476"/>
      <c r="H11" s="476"/>
      <c r="I11" s="138">
        <v>3</v>
      </c>
      <c r="J11" s="138">
        <v>4</v>
      </c>
      <c r="K11" s="138">
        <v>5</v>
      </c>
      <c r="L11" s="138">
        <v>6</v>
      </c>
      <c r="M11" s="138">
        <v>7</v>
      </c>
      <c r="N11" s="138">
        <v>8</v>
      </c>
      <c r="O11" s="138">
        <v>9</v>
      </c>
      <c r="P11" s="501">
        <v>10</v>
      </c>
      <c r="Q11" s="502"/>
      <c r="R11" s="136"/>
      <c r="S11" s="139" t="s">
        <v>81</v>
      </c>
      <c r="T11" s="140" t="s">
        <v>84</v>
      </c>
      <c r="U11" s="140" t="s">
        <v>82</v>
      </c>
      <c r="V11" s="140" t="s">
        <v>83</v>
      </c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</row>
    <row r="12" spans="1:33" s="130" customFormat="1" ht="12.75">
      <c r="A12" s="82"/>
      <c r="B12" s="449"/>
      <c r="C12" s="143" t="s">
        <v>15</v>
      </c>
      <c r="D12" s="452"/>
      <c r="E12" s="453"/>
      <c r="F12" s="453"/>
      <c r="G12" s="454"/>
      <c r="H12" s="9"/>
      <c r="I12" s="473"/>
      <c r="J12" s="478"/>
      <c r="K12" s="447">
        <f>IF(OR(I12="AUV",I12="auv",I12="Auv"),ROUND(J12*('Údaje o osobě a vozidle'!$M$22+'Údaje o osobě a vozidle'!$M$28),1),0)</f>
        <v>0</v>
      </c>
      <c r="L12" s="447"/>
      <c r="M12" s="447"/>
      <c r="N12" s="447"/>
      <c r="O12" s="465">
        <f>SUM(K12:N13)</f>
        <v>0</v>
      </c>
      <c r="P12" s="444"/>
      <c r="Q12" s="445"/>
      <c r="R12" s="82"/>
      <c r="S12" s="144">
        <v>1</v>
      </c>
      <c r="T12" s="145">
        <v>1</v>
      </c>
      <c r="U12" s="146">
        <f>SUMIF(S12:S38,1,J12:J39)</f>
        <v>0</v>
      </c>
      <c r="V12" s="147">
        <f>IF(U12=0,0,25)</f>
        <v>0</v>
      </c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</row>
    <row r="13" spans="1:33" s="130" customFormat="1" ht="12.75">
      <c r="A13" s="82"/>
      <c r="B13" s="450"/>
      <c r="C13" s="148" t="s">
        <v>16</v>
      </c>
      <c r="D13" s="455"/>
      <c r="E13" s="456"/>
      <c r="F13" s="456"/>
      <c r="G13" s="457"/>
      <c r="H13" s="11"/>
      <c r="I13" s="477"/>
      <c r="J13" s="479"/>
      <c r="K13" s="475"/>
      <c r="L13" s="475"/>
      <c r="M13" s="475"/>
      <c r="N13" s="475"/>
      <c r="O13" s="466"/>
      <c r="P13" s="442"/>
      <c r="Q13" s="443"/>
      <c r="R13" s="82"/>
      <c r="S13" s="144"/>
      <c r="T13" s="145"/>
      <c r="U13" s="146"/>
      <c r="V13" s="147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</row>
    <row r="14" spans="1:33" s="130" customFormat="1" ht="12.75">
      <c r="A14" s="82"/>
      <c r="B14" s="449"/>
      <c r="C14" s="143" t="s">
        <v>15</v>
      </c>
      <c r="D14" s="452"/>
      <c r="E14" s="453"/>
      <c r="F14" s="453"/>
      <c r="G14" s="454"/>
      <c r="H14" s="9"/>
      <c r="I14" s="473"/>
      <c r="J14" s="478"/>
      <c r="K14" s="447">
        <f>IF(OR(I14="AUV",I14="auv",I14="Auv"),ROUND(J14*('Údaje o osobě a vozidle'!$M$22+'Údaje o osobě a vozidle'!$M$28),1),0)</f>
        <v>0</v>
      </c>
      <c r="L14" s="447"/>
      <c r="M14" s="447"/>
      <c r="N14" s="447"/>
      <c r="O14" s="465">
        <f>SUM(K14:N15)</f>
        <v>0</v>
      </c>
      <c r="P14" s="444"/>
      <c r="Q14" s="445"/>
      <c r="R14" s="82"/>
      <c r="S14" s="144">
        <f>IF(B14=B12,S12,S12+1)</f>
        <v>1</v>
      </c>
      <c r="T14" s="145">
        <v>2</v>
      </c>
      <c r="U14" s="146">
        <f>SUMIF(S$12:S$39,T14,J$12:J$39)</f>
        <v>0</v>
      </c>
      <c r="V14" s="147">
        <f>IF(U14=0,0,25)</f>
        <v>0</v>
      </c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</row>
    <row r="15" spans="1:33" s="130" customFormat="1" ht="12.75">
      <c r="A15" s="82"/>
      <c r="B15" s="450"/>
      <c r="C15" s="148" t="s">
        <v>16</v>
      </c>
      <c r="D15" s="455"/>
      <c r="E15" s="456"/>
      <c r="F15" s="456"/>
      <c r="G15" s="457"/>
      <c r="H15" s="11"/>
      <c r="I15" s="477"/>
      <c r="J15" s="479"/>
      <c r="K15" s="475"/>
      <c r="L15" s="475"/>
      <c r="M15" s="475"/>
      <c r="N15" s="475"/>
      <c r="O15" s="466"/>
      <c r="P15" s="442"/>
      <c r="Q15" s="443"/>
      <c r="R15" s="82"/>
      <c r="S15" s="144"/>
      <c r="T15" s="145"/>
      <c r="U15" s="146"/>
      <c r="V15" s="147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</row>
    <row r="16" spans="1:33" s="130" customFormat="1" ht="12.75">
      <c r="A16" s="82"/>
      <c r="B16" s="449"/>
      <c r="C16" s="143" t="s">
        <v>15</v>
      </c>
      <c r="D16" s="452"/>
      <c r="E16" s="453"/>
      <c r="F16" s="453"/>
      <c r="G16" s="454"/>
      <c r="H16" s="9"/>
      <c r="I16" s="473"/>
      <c r="J16" s="478"/>
      <c r="K16" s="447">
        <f>IF(OR(I16="AUV",I16="auv",I16="Auv"),ROUND(J16*('Údaje o osobě a vozidle'!$M$22+'Údaje o osobě a vozidle'!$M$28),1),0)</f>
        <v>0</v>
      </c>
      <c r="L16" s="447"/>
      <c r="M16" s="447"/>
      <c r="N16" s="447"/>
      <c r="O16" s="465">
        <f>SUM(K16:N17)</f>
        <v>0</v>
      </c>
      <c r="P16" s="444"/>
      <c r="Q16" s="445"/>
      <c r="R16" s="82"/>
      <c r="S16" s="144">
        <f>IF(B16=B14,S14,S14+1)</f>
        <v>1</v>
      </c>
      <c r="T16" s="145">
        <v>3</v>
      </c>
      <c r="U16" s="146">
        <f>SUMIF(S$12:S$39,T16,J$12:J$39)</f>
        <v>0</v>
      </c>
      <c r="V16" s="147">
        <f>IF(U16=0,0,25)</f>
        <v>0</v>
      </c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</row>
    <row r="17" spans="1:33" s="130" customFormat="1" ht="12.75">
      <c r="A17" s="82"/>
      <c r="B17" s="450"/>
      <c r="C17" s="148" t="s">
        <v>16</v>
      </c>
      <c r="D17" s="455"/>
      <c r="E17" s="456"/>
      <c r="F17" s="456"/>
      <c r="G17" s="457"/>
      <c r="H17" s="11"/>
      <c r="I17" s="477"/>
      <c r="J17" s="479"/>
      <c r="K17" s="475"/>
      <c r="L17" s="475"/>
      <c r="M17" s="475"/>
      <c r="N17" s="475"/>
      <c r="O17" s="466"/>
      <c r="P17" s="442"/>
      <c r="Q17" s="443"/>
      <c r="R17" s="82"/>
      <c r="S17" s="144"/>
      <c r="T17" s="145"/>
      <c r="U17" s="146"/>
      <c r="V17" s="147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</row>
    <row r="18" spans="1:33" s="130" customFormat="1" ht="12.75">
      <c r="A18" s="82"/>
      <c r="B18" s="449"/>
      <c r="C18" s="143" t="s">
        <v>15</v>
      </c>
      <c r="D18" s="452"/>
      <c r="E18" s="453"/>
      <c r="F18" s="453"/>
      <c r="G18" s="454"/>
      <c r="H18" s="9"/>
      <c r="I18" s="473"/>
      <c r="J18" s="478"/>
      <c r="K18" s="447">
        <f>IF(OR(I18="AUV",I18="auv",I18="Auv"),ROUND(J18*('Údaje o osobě a vozidle'!$M$22+'Údaje o osobě a vozidle'!$M$28),1),0)</f>
        <v>0</v>
      </c>
      <c r="L18" s="447"/>
      <c r="M18" s="10"/>
      <c r="N18" s="447"/>
      <c r="O18" s="465">
        <f>SUM(K18:N19)</f>
        <v>0</v>
      </c>
      <c r="P18" s="444"/>
      <c r="Q18" s="445"/>
      <c r="R18" s="82"/>
      <c r="S18" s="144">
        <f>IF(B18=B16,S16,S16+1)</f>
        <v>1</v>
      </c>
      <c r="T18" s="145">
        <v>4</v>
      </c>
      <c r="U18" s="146">
        <f>SUMIF(S$12:S$39,T18,J$12:J$39)</f>
        <v>0</v>
      </c>
      <c r="V18" s="147">
        <f>IF(U18=0,0,25)</f>
        <v>0</v>
      </c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</row>
    <row r="19" spans="1:33" s="130" customFormat="1" ht="12.75">
      <c r="A19" s="82"/>
      <c r="B19" s="450"/>
      <c r="C19" s="148" t="s">
        <v>16</v>
      </c>
      <c r="D19" s="455"/>
      <c r="E19" s="456"/>
      <c r="F19" s="456"/>
      <c r="G19" s="457"/>
      <c r="H19" s="11"/>
      <c r="I19" s="477"/>
      <c r="J19" s="479"/>
      <c r="K19" s="475"/>
      <c r="L19" s="475"/>
      <c r="M19" s="12"/>
      <c r="N19" s="475"/>
      <c r="O19" s="466"/>
      <c r="P19" s="442"/>
      <c r="Q19" s="443"/>
      <c r="R19" s="82"/>
      <c r="S19" s="144"/>
      <c r="T19" s="145"/>
      <c r="U19" s="146"/>
      <c r="V19" s="147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</row>
    <row r="20" spans="1:33" s="130" customFormat="1" ht="12.75">
      <c r="A20" s="82"/>
      <c r="B20" s="449"/>
      <c r="C20" s="143" t="s">
        <v>15</v>
      </c>
      <c r="D20" s="452"/>
      <c r="E20" s="453"/>
      <c r="F20" s="453"/>
      <c r="G20" s="454"/>
      <c r="H20" s="9"/>
      <c r="I20" s="473"/>
      <c r="J20" s="478"/>
      <c r="K20" s="447">
        <f>IF(OR(I20="AUV",I20="auv",I20="Auv"),ROUND(J20*('Údaje o osobě a vozidle'!$M$22+'Údaje o osobě a vozidle'!$M$28),1),0)</f>
        <v>0</v>
      </c>
      <c r="L20" s="447"/>
      <c r="M20" s="447"/>
      <c r="N20" s="447"/>
      <c r="O20" s="465">
        <f>SUM(K20:N21)</f>
        <v>0</v>
      </c>
      <c r="P20" s="444"/>
      <c r="Q20" s="445"/>
      <c r="R20" s="82"/>
      <c r="S20" s="144">
        <f>IF(B20=B18,S18,S18+1)</f>
        <v>1</v>
      </c>
      <c r="T20" s="145">
        <v>5</v>
      </c>
      <c r="U20" s="146">
        <f>SUMIF(S$12:S$39,T20,J$12:J$39)</f>
        <v>0</v>
      </c>
      <c r="V20" s="147">
        <f>IF(U20=0,0,25)</f>
        <v>0</v>
      </c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</row>
    <row r="21" spans="1:33" s="130" customFormat="1" ht="12.75">
      <c r="A21" s="82"/>
      <c r="B21" s="450"/>
      <c r="C21" s="148" t="s">
        <v>16</v>
      </c>
      <c r="D21" s="455"/>
      <c r="E21" s="456"/>
      <c r="F21" s="456"/>
      <c r="G21" s="457"/>
      <c r="H21" s="11"/>
      <c r="I21" s="477"/>
      <c r="J21" s="479"/>
      <c r="K21" s="475"/>
      <c r="L21" s="475"/>
      <c r="M21" s="475"/>
      <c r="N21" s="475"/>
      <c r="O21" s="466"/>
      <c r="P21" s="442"/>
      <c r="Q21" s="443"/>
      <c r="R21" s="82"/>
      <c r="S21" s="144"/>
      <c r="T21" s="145"/>
      <c r="U21" s="146"/>
      <c r="V21" s="147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</row>
    <row r="22" spans="1:33" s="130" customFormat="1" ht="12.75">
      <c r="A22" s="82"/>
      <c r="B22" s="449"/>
      <c r="C22" s="143" t="s">
        <v>15</v>
      </c>
      <c r="D22" s="452"/>
      <c r="E22" s="453"/>
      <c r="F22" s="453"/>
      <c r="G22" s="454"/>
      <c r="H22" s="9"/>
      <c r="I22" s="473"/>
      <c r="J22" s="478"/>
      <c r="K22" s="447">
        <f>IF(OR(I22="AUV",I22="auv",I22="Auv"),ROUND(J22*('Údaje o osobě a vozidle'!$M$22+'Údaje o osobě a vozidle'!$M$28),1),0)</f>
        <v>0</v>
      </c>
      <c r="L22" s="447"/>
      <c r="M22" s="447"/>
      <c r="N22" s="447"/>
      <c r="O22" s="465">
        <f>SUM(K22:N23)</f>
        <v>0</v>
      </c>
      <c r="P22" s="444"/>
      <c r="Q22" s="445"/>
      <c r="R22" s="82"/>
      <c r="S22" s="144">
        <f>IF(B22=B20,S20,S20+1)</f>
        <v>1</v>
      </c>
      <c r="T22" s="145">
        <v>6</v>
      </c>
      <c r="U22" s="146">
        <f>SUMIF(S$12:S$39,T22,J$12:J$39)</f>
        <v>0</v>
      </c>
      <c r="V22" s="147">
        <f>IF(U22=0,0,25)</f>
        <v>0</v>
      </c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</row>
    <row r="23" spans="1:33" s="130" customFormat="1" ht="12.75">
      <c r="A23" s="82"/>
      <c r="B23" s="450"/>
      <c r="C23" s="148" t="s">
        <v>16</v>
      </c>
      <c r="D23" s="455"/>
      <c r="E23" s="456"/>
      <c r="F23" s="456"/>
      <c r="G23" s="457"/>
      <c r="H23" s="11"/>
      <c r="I23" s="477"/>
      <c r="J23" s="479"/>
      <c r="K23" s="475"/>
      <c r="L23" s="475"/>
      <c r="M23" s="475"/>
      <c r="N23" s="475"/>
      <c r="O23" s="466"/>
      <c r="P23" s="442"/>
      <c r="Q23" s="443"/>
      <c r="R23" s="82"/>
      <c r="S23" s="144"/>
      <c r="T23" s="145"/>
      <c r="U23" s="146"/>
      <c r="V23" s="147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</row>
    <row r="24" spans="1:33" s="130" customFormat="1" ht="12.75">
      <c r="A24" s="82"/>
      <c r="B24" s="449"/>
      <c r="C24" s="143" t="s">
        <v>15</v>
      </c>
      <c r="D24" s="452"/>
      <c r="E24" s="453"/>
      <c r="F24" s="453"/>
      <c r="G24" s="454"/>
      <c r="H24" s="9"/>
      <c r="I24" s="473"/>
      <c r="J24" s="478"/>
      <c r="K24" s="447">
        <f>IF(OR(I24="AUV",I24="auv",I24="Auv"),ROUND(J24*('Údaje o osobě a vozidle'!$M$22+'Údaje o osobě a vozidle'!$M$28),1),0)</f>
        <v>0</v>
      </c>
      <c r="L24" s="447"/>
      <c r="M24" s="10"/>
      <c r="N24" s="447"/>
      <c r="O24" s="465">
        <f>SUM(K24:N25)</f>
        <v>0</v>
      </c>
      <c r="P24" s="444"/>
      <c r="Q24" s="445"/>
      <c r="R24" s="82"/>
      <c r="S24" s="144">
        <f>IF(B24=B22,S22,S22+1)</f>
        <v>1</v>
      </c>
      <c r="T24" s="145">
        <v>7</v>
      </c>
      <c r="U24" s="146">
        <f>SUMIF(S$12:S$39,T24,J$12:J$39)</f>
        <v>0</v>
      </c>
      <c r="V24" s="147">
        <f>IF(U24=0,0,25)</f>
        <v>0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</row>
    <row r="25" spans="1:33" s="130" customFormat="1" ht="12.75">
      <c r="A25" s="82"/>
      <c r="B25" s="450"/>
      <c r="C25" s="148" t="s">
        <v>16</v>
      </c>
      <c r="D25" s="455"/>
      <c r="E25" s="456"/>
      <c r="F25" s="456"/>
      <c r="G25" s="457"/>
      <c r="H25" s="11"/>
      <c r="I25" s="477"/>
      <c r="J25" s="479"/>
      <c r="K25" s="475"/>
      <c r="L25" s="475"/>
      <c r="M25" s="12"/>
      <c r="N25" s="475"/>
      <c r="O25" s="466"/>
      <c r="P25" s="442"/>
      <c r="Q25" s="443"/>
      <c r="R25" s="82"/>
      <c r="S25" s="144"/>
      <c r="T25" s="145"/>
      <c r="U25" s="146"/>
      <c r="V25" s="147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</row>
    <row r="26" spans="1:33" s="130" customFormat="1" ht="12.75">
      <c r="A26" s="82"/>
      <c r="B26" s="449"/>
      <c r="C26" s="143" t="s">
        <v>15</v>
      </c>
      <c r="D26" s="452"/>
      <c r="E26" s="453"/>
      <c r="F26" s="453"/>
      <c r="G26" s="454"/>
      <c r="H26" s="9"/>
      <c r="I26" s="473"/>
      <c r="J26" s="478"/>
      <c r="K26" s="447">
        <f>IF(OR(I26="AUV",I26="auv",I26="Auv"),ROUND(J26*('Údaje o osobě a vozidle'!$M$22+'Údaje o osobě a vozidle'!$M$28),1),0)</f>
        <v>0</v>
      </c>
      <c r="L26" s="447"/>
      <c r="M26" s="447"/>
      <c r="N26" s="447"/>
      <c r="O26" s="465">
        <f>SUM(K26:N27)</f>
        <v>0</v>
      </c>
      <c r="P26" s="444"/>
      <c r="Q26" s="445"/>
      <c r="R26" s="82"/>
      <c r="S26" s="144">
        <f>IF(B26=B24,S24,S24+1)</f>
        <v>1</v>
      </c>
      <c r="T26" s="145">
        <v>8</v>
      </c>
      <c r="U26" s="146">
        <f>SUMIF(S$12:S$39,T26,J$12:J$39)</f>
        <v>0</v>
      </c>
      <c r="V26" s="147">
        <f>IF(U26=0,0,25)</f>
        <v>0</v>
      </c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</row>
    <row r="27" spans="1:33" s="130" customFormat="1" ht="12.75">
      <c r="A27" s="82"/>
      <c r="B27" s="450"/>
      <c r="C27" s="148" t="s">
        <v>16</v>
      </c>
      <c r="D27" s="455"/>
      <c r="E27" s="456"/>
      <c r="F27" s="456"/>
      <c r="G27" s="457"/>
      <c r="H27" s="11"/>
      <c r="I27" s="477"/>
      <c r="J27" s="479"/>
      <c r="K27" s="475"/>
      <c r="L27" s="475"/>
      <c r="M27" s="475"/>
      <c r="N27" s="475"/>
      <c r="O27" s="466"/>
      <c r="P27" s="442"/>
      <c r="Q27" s="443"/>
      <c r="R27" s="82"/>
      <c r="S27" s="144"/>
      <c r="T27" s="145"/>
      <c r="U27" s="146"/>
      <c r="V27" s="147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</row>
    <row r="28" spans="1:33" s="130" customFormat="1" ht="12.75">
      <c r="A28" s="82"/>
      <c r="B28" s="449"/>
      <c r="C28" s="143" t="s">
        <v>15</v>
      </c>
      <c r="D28" s="452"/>
      <c r="E28" s="453"/>
      <c r="F28" s="453"/>
      <c r="G28" s="454"/>
      <c r="H28" s="9"/>
      <c r="I28" s="473"/>
      <c r="J28" s="478"/>
      <c r="K28" s="447">
        <f>IF(OR(I28="AUV",I28="auv",I28="Auv"),ROUND(J28*('Údaje o osobě a vozidle'!$M$22+'Údaje o osobě a vozidle'!$M$28),1),0)</f>
        <v>0</v>
      </c>
      <c r="L28" s="447"/>
      <c r="M28" s="447"/>
      <c r="N28" s="447"/>
      <c r="O28" s="465">
        <f>SUM(K28:N29)</f>
        <v>0</v>
      </c>
      <c r="P28" s="444"/>
      <c r="Q28" s="445"/>
      <c r="R28" s="82"/>
      <c r="S28" s="144">
        <f>IF(B28=B26,S26,S26+1)</f>
        <v>1</v>
      </c>
      <c r="T28" s="145">
        <v>9</v>
      </c>
      <c r="U28" s="146">
        <f>SUMIF(S$12:S$39,T28,J$12:J$39)</f>
        <v>0</v>
      </c>
      <c r="V28" s="147">
        <f>IF(U28=0,0,25)</f>
        <v>0</v>
      </c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</row>
    <row r="29" spans="1:33" s="130" customFormat="1" ht="12.75">
      <c r="A29" s="82"/>
      <c r="B29" s="450"/>
      <c r="C29" s="148" t="s">
        <v>16</v>
      </c>
      <c r="D29" s="455"/>
      <c r="E29" s="456"/>
      <c r="F29" s="456"/>
      <c r="G29" s="457"/>
      <c r="H29" s="11"/>
      <c r="I29" s="477"/>
      <c r="J29" s="479"/>
      <c r="K29" s="475"/>
      <c r="L29" s="475"/>
      <c r="M29" s="475"/>
      <c r="N29" s="475"/>
      <c r="O29" s="466"/>
      <c r="P29" s="442"/>
      <c r="Q29" s="443"/>
      <c r="R29" s="82"/>
      <c r="S29" s="144"/>
      <c r="T29" s="145"/>
      <c r="U29" s="146"/>
      <c r="V29" s="147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</row>
    <row r="30" spans="1:33" s="130" customFormat="1" ht="12.75">
      <c r="A30" s="82"/>
      <c r="B30" s="449"/>
      <c r="C30" s="143" t="s">
        <v>15</v>
      </c>
      <c r="D30" s="452"/>
      <c r="E30" s="453"/>
      <c r="F30" s="453"/>
      <c r="G30" s="454"/>
      <c r="H30" s="9"/>
      <c r="I30" s="473"/>
      <c r="J30" s="478"/>
      <c r="K30" s="447">
        <f>IF(OR(I30="AUV",I30="auv",I30="Auv"),ROUND(J30*('Údaje o osobě a vozidle'!$M$22+'Údaje o osobě a vozidle'!$M$28),1),0)</f>
        <v>0</v>
      </c>
      <c r="L30" s="447"/>
      <c r="M30" s="10"/>
      <c r="N30" s="447"/>
      <c r="O30" s="465">
        <f>SUM(K30:N31)</f>
        <v>0</v>
      </c>
      <c r="P30" s="444"/>
      <c r="Q30" s="445"/>
      <c r="R30" s="82"/>
      <c r="S30" s="144">
        <f>IF(B30=B28,S28,S28+1)</f>
        <v>1</v>
      </c>
      <c r="T30" s="145">
        <v>10</v>
      </c>
      <c r="U30" s="146">
        <f>SUMIF(S$12:S$39,T30,J$12:J$39)</f>
        <v>0</v>
      </c>
      <c r="V30" s="147">
        <f>IF(U30=0,0,25)</f>
        <v>0</v>
      </c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</row>
    <row r="31" spans="1:33" s="130" customFormat="1" ht="12.75">
      <c r="A31" s="82"/>
      <c r="B31" s="450"/>
      <c r="C31" s="148" t="s">
        <v>16</v>
      </c>
      <c r="D31" s="455"/>
      <c r="E31" s="456"/>
      <c r="F31" s="456"/>
      <c r="G31" s="457"/>
      <c r="H31" s="11"/>
      <c r="I31" s="477"/>
      <c r="J31" s="479"/>
      <c r="K31" s="475"/>
      <c r="L31" s="475"/>
      <c r="M31" s="12"/>
      <c r="N31" s="475"/>
      <c r="O31" s="466"/>
      <c r="P31" s="442"/>
      <c r="Q31" s="443"/>
      <c r="R31" s="82"/>
      <c r="S31" s="144"/>
      <c r="T31" s="145"/>
      <c r="U31" s="146"/>
      <c r="V31" s="147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</row>
    <row r="32" spans="1:33" s="130" customFormat="1" ht="12.75">
      <c r="A32" s="82"/>
      <c r="B32" s="449"/>
      <c r="C32" s="143" t="s">
        <v>15</v>
      </c>
      <c r="D32" s="452"/>
      <c r="E32" s="453"/>
      <c r="F32" s="453"/>
      <c r="G32" s="454"/>
      <c r="H32" s="9"/>
      <c r="I32" s="473"/>
      <c r="J32" s="478"/>
      <c r="K32" s="447">
        <f>IF(OR(I32="AUV",I32="auv",I32="Auv"),ROUND(J32*('Údaje o osobě a vozidle'!$M$22+'Údaje o osobě a vozidle'!$M$28),1),0)</f>
        <v>0</v>
      </c>
      <c r="L32" s="447"/>
      <c r="M32" s="447"/>
      <c r="N32" s="447"/>
      <c r="O32" s="465">
        <f>SUM(K32:N33)</f>
        <v>0</v>
      </c>
      <c r="P32" s="444"/>
      <c r="Q32" s="445"/>
      <c r="R32" s="82"/>
      <c r="S32" s="144">
        <f>IF(B32=B30,S30,S30+1)</f>
        <v>1</v>
      </c>
      <c r="T32" s="145">
        <v>11</v>
      </c>
      <c r="U32" s="146">
        <f>SUMIF(S$12:S$39,T32,J$12:J$39)</f>
        <v>0</v>
      </c>
      <c r="V32" s="147">
        <f>IF(U32=0,0,25)</f>
        <v>0</v>
      </c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</row>
    <row r="33" spans="1:33" s="130" customFormat="1" ht="12.75">
      <c r="A33" s="82"/>
      <c r="B33" s="450"/>
      <c r="C33" s="148" t="s">
        <v>16</v>
      </c>
      <c r="D33" s="455"/>
      <c r="E33" s="456"/>
      <c r="F33" s="456"/>
      <c r="G33" s="457"/>
      <c r="H33" s="11"/>
      <c r="I33" s="477"/>
      <c r="J33" s="479"/>
      <c r="K33" s="475"/>
      <c r="L33" s="475"/>
      <c r="M33" s="475"/>
      <c r="N33" s="475"/>
      <c r="O33" s="466"/>
      <c r="P33" s="442"/>
      <c r="Q33" s="443"/>
      <c r="R33" s="82"/>
      <c r="S33" s="144"/>
      <c r="T33" s="145"/>
      <c r="U33" s="146"/>
      <c r="V33" s="147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</row>
    <row r="34" spans="1:33" s="130" customFormat="1" ht="12.75">
      <c r="A34" s="82"/>
      <c r="B34" s="449"/>
      <c r="C34" s="143" t="s">
        <v>15</v>
      </c>
      <c r="D34" s="452"/>
      <c r="E34" s="453"/>
      <c r="F34" s="453"/>
      <c r="G34" s="454"/>
      <c r="H34" s="9"/>
      <c r="I34" s="473"/>
      <c r="J34" s="478"/>
      <c r="K34" s="447">
        <f>IF(OR(I34="AUV",I34="auv",I34="Auv"),ROUND(J34*('Údaje o osobě a vozidle'!$M$22+'Údaje o osobě a vozidle'!$M$28),1),0)</f>
        <v>0</v>
      </c>
      <c r="L34" s="447"/>
      <c r="M34" s="447"/>
      <c r="N34" s="447"/>
      <c r="O34" s="465">
        <f>SUM(K34:N35)</f>
        <v>0</v>
      </c>
      <c r="P34" s="444"/>
      <c r="Q34" s="445"/>
      <c r="R34" s="82"/>
      <c r="S34" s="144">
        <f>IF(B34=B32,S32,S32+1)</f>
        <v>1</v>
      </c>
      <c r="T34" s="145">
        <v>12</v>
      </c>
      <c r="U34" s="146">
        <f>SUMIF(S$12:S$39,T34,J$12:J$39)</f>
        <v>0</v>
      </c>
      <c r="V34" s="147">
        <f>IF(U34=0,0,25)</f>
        <v>0</v>
      </c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</row>
    <row r="35" spans="1:33" s="130" customFormat="1" ht="12.75">
      <c r="A35" s="82"/>
      <c r="B35" s="450"/>
      <c r="C35" s="148" t="s">
        <v>16</v>
      </c>
      <c r="D35" s="455"/>
      <c r="E35" s="456"/>
      <c r="F35" s="456"/>
      <c r="G35" s="457"/>
      <c r="H35" s="11"/>
      <c r="I35" s="477"/>
      <c r="J35" s="479"/>
      <c r="K35" s="475"/>
      <c r="L35" s="475"/>
      <c r="M35" s="475"/>
      <c r="N35" s="475"/>
      <c r="O35" s="466"/>
      <c r="P35" s="442"/>
      <c r="Q35" s="443"/>
      <c r="R35" s="82"/>
      <c r="S35" s="144"/>
      <c r="T35" s="145"/>
      <c r="U35" s="146"/>
      <c r="V35" s="147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</row>
    <row r="36" spans="1:33" s="130" customFormat="1" ht="12.75">
      <c r="A36" s="82"/>
      <c r="B36" s="449"/>
      <c r="C36" s="143" t="s">
        <v>15</v>
      </c>
      <c r="D36" s="452"/>
      <c r="E36" s="453"/>
      <c r="F36" s="453"/>
      <c r="G36" s="454"/>
      <c r="H36" s="9"/>
      <c r="I36" s="473"/>
      <c r="J36" s="478"/>
      <c r="K36" s="447">
        <f>IF(OR(I36="AUV",I36="auv",I36="Auv"),ROUND(J36*('Údaje o osobě a vozidle'!$M$22+'Údaje o osobě a vozidle'!$M$28),1),0)</f>
        <v>0</v>
      </c>
      <c r="L36" s="447"/>
      <c r="M36" s="10"/>
      <c r="N36" s="447"/>
      <c r="O36" s="465">
        <f>SUM(K36:N37)</f>
        <v>0</v>
      </c>
      <c r="P36" s="444"/>
      <c r="Q36" s="445"/>
      <c r="R36" s="82"/>
      <c r="S36" s="144">
        <f>IF(B36=B34,S34,S34+1)</f>
        <v>1</v>
      </c>
      <c r="T36" s="145">
        <v>13</v>
      </c>
      <c r="U36" s="146">
        <f>SUMIF(S$12:S$39,T36,J$12:J$39)</f>
        <v>0</v>
      </c>
      <c r="V36" s="147">
        <f>IF(U36=0,0,25)</f>
        <v>0</v>
      </c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</row>
    <row r="37" spans="1:33" s="130" customFormat="1" ht="12.75">
      <c r="A37" s="82"/>
      <c r="B37" s="450"/>
      <c r="C37" s="148" t="s">
        <v>16</v>
      </c>
      <c r="D37" s="455"/>
      <c r="E37" s="456"/>
      <c r="F37" s="456"/>
      <c r="G37" s="457"/>
      <c r="H37" s="11"/>
      <c r="I37" s="477"/>
      <c r="J37" s="479"/>
      <c r="K37" s="475"/>
      <c r="L37" s="475"/>
      <c r="M37" s="12"/>
      <c r="N37" s="475"/>
      <c r="O37" s="466"/>
      <c r="P37" s="442"/>
      <c r="Q37" s="443"/>
      <c r="R37" s="82"/>
      <c r="S37" s="144"/>
      <c r="T37" s="145"/>
      <c r="U37" s="146"/>
      <c r="V37" s="147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</row>
    <row r="38" spans="1:33" s="130" customFormat="1" ht="12.75">
      <c r="A38" s="82"/>
      <c r="B38" s="449"/>
      <c r="C38" s="143" t="s">
        <v>15</v>
      </c>
      <c r="D38" s="452"/>
      <c r="E38" s="453"/>
      <c r="F38" s="453"/>
      <c r="G38" s="454"/>
      <c r="H38" s="9"/>
      <c r="I38" s="473"/>
      <c r="J38" s="478"/>
      <c r="K38" s="447">
        <f>IF(OR(I38="AUV",I38="auv",I38="Auv"),ROUND(J38*('Údaje o osobě a vozidle'!$M$22+'Údaje o osobě a vozidle'!$M$28),1),0)</f>
        <v>0</v>
      </c>
      <c r="L38" s="447"/>
      <c r="M38" s="447"/>
      <c r="N38" s="447"/>
      <c r="O38" s="463">
        <f>SUM(K38:N39)</f>
        <v>0</v>
      </c>
      <c r="P38" s="469"/>
      <c r="Q38" s="470"/>
      <c r="R38" s="82"/>
      <c r="S38" s="144">
        <f>IF(B38=B36,S36,S36+1)</f>
        <v>1</v>
      </c>
      <c r="T38" s="145">
        <v>14</v>
      </c>
      <c r="U38" s="146">
        <f>SUMIF(S$12:S$39,T38,J$12:J$39)</f>
        <v>0</v>
      </c>
      <c r="V38" s="147">
        <f>IF(U38=0,0,25)</f>
        <v>0</v>
      </c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</row>
    <row r="39" spans="1:33" s="130" customFormat="1" ht="13.5" thickBot="1">
      <c r="A39" s="82"/>
      <c r="B39" s="451"/>
      <c r="C39" s="149" t="s">
        <v>16</v>
      </c>
      <c r="D39" s="458"/>
      <c r="E39" s="459"/>
      <c r="F39" s="459"/>
      <c r="G39" s="460"/>
      <c r="H39" s="13"/>
      <c r="I39" s="474"/>
      <c r="J39" s="559"/>
      <c r="K39" s="448"/>
      <c r="L39" s="448"/>
      <c r="M39" s="448"/>
      <c r="N39" s="448"/>
      <c r="O39" s="464"/>
      <c r="P39" s="471"/>
      <c r="Q39" s="472"/>
      <c r="R39" s="82"/>
      <c r="S39" s="150"/>
      <c r="T39" s="82"/>
      <c r="U39" s="82"/>
      <c r="V39" s="82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</row>
    <row r="40" spans="1:33" s="130" customFormat="1" ht="15" customHeight="1" thickTop="1">
      <c r="A40" s="82"/>
      <c r="B40" s="591" t="s">
        <v>129</v>
      </c>
      <c r="C40" s="592"/>
      <c r="D40" s="592"/>
      <c r="E40" s="592"/>
      <c r="F40" s="592"/>
      <c r="G40" s="592"/>
      <c r="H40" s="592"/>
      <c r="I40" s="581" t="s">
        <v>146</v>
      </c>
      <c r="J40" s="582"/>
      <c r="K40" s="151">
        <f>SUM(K12:K39)</f>
        <v>0</v>
      </c>
      <c r="L40" s="151">
        <f>SUM(L12:L39)</f>
        <v>0</v>
      </c>
      <c r="M40" s="151">
        <f>SUM(M12:M39)</f>
        <v>0</v>
      </c>
      <c r="N40" s="151">
        <f>SUM(N12:N39)</f>
        <v>0</v>
      </c>
      <c r="O40" s="14">
        <f>CEILING(SUM(O12:O39),0.5)</f>
        <v>0</v>
      </c>
      <c r="P40" s="518"/>
      <c r="Q40" s="519"/>
      <c r="R40" s="82"/>
      <c r="S40" s="150"/>
      <c r="T40" s="497" t="s">
        <v>90</v>
      </c>
      <c r="U40" s="498"/>
      <c r="V40" s="152">
        <f>SUM(V12:V39)</f>
        <v>0</v>
      </c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</row>
    <row r="41" spans="1:33" s="130" customFormat="1" ht="15" customHeight="1">
      <c r="A41" s="82"/>
      <c r="B41" s="593" t="s">
        <v>144</v>
      </c>
      <c r="C41" s="594"/>
      <c r="D41" s="594"/>
      <c r="E41" s="594"/>
      <c r="F41" s="594"/>
      <c r="G41" s="594"/>
      <c r="H41" s="594"/>
      <c r="I41" s="583" t="s">
        <v>91</v>
      </c>
      <c r="J41" s="584"/>
      <c r="K41" s="584"/>
      <c r="L41" s="584"/>
      <c r="M41" s="584"/>
      <c r="N41" s="585"/>
      <c r="O41" s="15"/>
      <c r="P41" s="467"/>
      <c r="Q41" s="468"/>
      <c r="R41" s="82"/>
      <c r="S41" s="82"/>
      <c r="T41" s="82"/>
      <c r="U41" s="82"/>
      <c r="V41" s="82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</row>
    <row r="42" spans="1:33" s="130" customFormat="1" ht="15" customHeight="1">
      <c r="A42" s="82"/>
      <c r="B42" s="593" t="s">
        <v>145</v>
      </c>
      <c r="C42" s="594"/>
      <c r="D42" s="594"/>
      <c r="E42" s="594"/>
      <c r="F42" s="594"/>
      <c r="G42" s="594"/>
      <c r="H42" s="594"/>
      <c r="I42" s="583" t="str">
        <f>IF(O40-O41&lt;0,"P ř e p l a t e k","D o p l a t e k")</f>
        <v>D o p l a t e k</v>
      </c>
      <c r="J42" s="584"/>
      <c r="K42" s="584"/>
      <c r="L42" s="584"/>
      <c r="M42" s="584"/>
      <c r="N42" s="585"/>
      <c r="O42" s="16">
        <f>ABS(O40-O41)</f>
        <v>0</v>
      </c>
      <c r="P42" s="467"/>
      <c r="Q42" s="468"/>
      <c r="R42" s="82"/>
      <c r="S42" s="82"/>
      <c r="T42" s="82"/>
      <c r="U42" s="82"/>
      <c r="V42" s="82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</row>
    <row r="43" spans="1:33" s="130" customFormat="1" ht="15.75" customHeight="1">
      <c r="A43" s="8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82"/>
      <c r="S43" s="82"/>
      <c r="T43" s="82"/>
      <c r="U43" s="82"/>
      <c r="V43" s="82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</row>
    <row r="44" spans="1:33" s="130" customFormat="1" ht="9" customHeight="1">
      <c r="A44" s="82"/>
      <c r="B44" s="569" t="s">
        <v>24</v>
      </c>
      <c r="C44" s="570"/>
      <c r="D44" s="570"/>
      <c r="E44" s="570" t="s">
        <v>17</v>
      </c>
      <c r="F44" s="570"/>
      <c r="G44" s="570"/>
      <c r="H44" s="570"/>
      <c r="I44" s="609" t="s">
        <v>140</v>
      </c>
      <c r="J44" s="609"/>
      <c r="K44" s="609"/>
      <c r="L44" s="609"/>
      <c r="M44" s="609"/>
      <c r="N44" s="609"/>
      <c r="O44" s="565"/>
      <c r="P44" s="566"/>
      <c r="Q44" s="72"/>
      <c r="R44" s="153"/>
      <c r="S44" s="153"/>
      <c r="T44" s="153"/>
      <c r="U44" s="153"/>
      <c r="V44" s="153"/>
      <c r="W44" s="154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</row>
    <row r="45" spans="1:33" s="130" customFormat="1" ht="9" customHeight="1">
      <c r="A45" s="82"/>
      <c r="B45" s="564" t="s">
        <v>25</v>
      </c>
      <c r="C45" s="461"/>
      <c r="D45" s="461"/>
      <c r="E45" s="570" t="s">
        <v>18</v>
      </c>
      <c r="F45" s="570"/>
      <c r="G45" s="570"/>
      <c r="H45" s="570"/>
      <c r="I45" s="609"/>
      <c r="J45" s="609"/>
      <c r="K45" s="609"/>
      <c r="L45" s="609"/>
      <c r="M45" s="609"/>
      <c r="N45" s="609"/>
      <c r="O45" s="567"/>
      <c r="P45" s="568"/>
      <c r="Q45" s="72"/>
      <c r="R45" s="153"/>
      <c r="S45" s="153"/>
      <c r="T45" s="153"/>
      <c r="U45" s="153"/>
      <c r="V45" s="153"/>
      <c r="W45" s="154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</row>
    <row r="46" spans="1:33" s="130" customFormat="1" ht="9" customHeight="1">
      <c r="A46" s="82"/>
      <c r="B46" s="564" t="s">
        <v>26</v>
      </c>
      <c r="C46" s="461"/>
      <c r="D46" s="461"/>
      <c r="E46" s="560" t="s">
        <v>92</v>
      </c>
      <c r="F46" s="560"/>
      <c r="G46" s="560"/>
      <c r="H46" s="560"/>
      <c r="I46" s="461"/>
      <c r="J46" s="461"/>
      <c r="K46" s="461"/>
      <c r="L46" s="461"/>
      <c r="M46" s="461"/>
      <c r="N46" s="461"/>
      <c r="O46" s="461"/>
      <c r="P46" s="461"/>
      <c r="Q46" s="4"/>
      <c r="R46" s="82"/>
      <c r="S46" s="82"/>
      <c r="T46" s="82"/>
      <c r="U46" s="82"/>
      <c r="V46" s="82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</row>
    <row r="47" spans="1:33" s="130" customFormat="1" ht="9" customHeight="1">
      <c r="A47" s="82"/>
      <c r="B47" s="564" t="s">
        <v>27</v>
      </c>
      <c r="C47" s="461"/>
      <c r="D47" s="461"/>
      <c r="E47" s="461" t="s">
        <v>19</v>
      </c>
      <c r="F47" s="461"/>
      <c r="G47" s="461"/>
      <c r="H47" s="461"/>
      <c r="I47" s="462"/>
      <c r="J47" s="462"/>
      <c r="K47" s="462"/>
      <c r="L47" s="462"/>
      <c r="M47" s="462"/>
      <c r="N47" s="462"/>
      <c r="O47" s="462"/>
      <c r="P47" s="462"/>
      <c r="Q47" s="5"/>
      <c r="R47" s="82"/>
      <c r="S47" s="82"/>
      <c r="T47" s="82"/>
      <c r="U47" s="82"/>
      <c r="V47" s="82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</row>
    <row r="48" spans="1:33" s="130" customFormat="1" ht="14.25" customHeight="1" thickBot="1">
      <c r="A48" s="82"/>
      <c r="B48" s="155"/>
      <c r="C48" s="71"/>
      <c r="D48" s="71"/>
      <c r="E48" s="71"/>
      <c r="F48" s="71"/>
      <c r="G48" s="71"/>
      <c r="H48" s="71"/>
      <c r="I48" s="71"/>
      <c r="J48" s="71"/>
      <c r="K48" s="71"/>
      <c r="L48" s="446" t="s">
        <v>20</v>
      </c>
      <c r="M48" s="446"/>
      <c r="N48" s="446"/>
      <c r="O48" s="446"/>
      <c r="P48" s="446"/>
      <c r="Q48" s="3"/>
      <c r="R48" s="82"/>
      <c r="S48" s="82"/>
      <c r="T48" s="82"/>
      <c r="U48" s="82"/>
      <c r="V48" s="82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</row>
    <row r="49" spans="1:33" s="130" customFormat="1" ht="12.75" customHeight="1">
      <c r="A49" s="82"/>
      <c r="B49" s="597" t="s">
        <v>28</v>
      </c>
      <c r="C49" s="598"/>
      <c r="D49" s="598"/>
      <c r="E49" s="598"/>
      <c r="F49" s="598"/>
      <c r="G49" s="598"/>
      <c r="H49" s="598"/>
      <c r="I49" s="598"/>
      <c r="J49" s="598"/>
      <c r="K49" s="599"/>
      <c r="L49" s="509"/>
      <c r="M49" s="510"/>
      <c r="N49" s="510"/>
      <c r="O49" s="510"/>
      <c r="P49" s="511"/>
      <c r="Q49" s="3"/>
      <c r="R49" s="82"/>
      <c r="S49" s="82"/>
      <c r="T49" s="82"/>
      <c r="U49" s="82"/>
      <c r="V49" s="82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</row>
    <row r="50" spans="1:33" s="130" customFormat="1" ht="12.75" customHeight="1">
      <c r="A50" s="82"/>
      <c r="B50" s="597" t="s">
        <v>29</v>
      </c>
      <c r="C50" s="598"/>
      <c r="D50" s="598"/>
      <c r="E50" s="598"/>
      <c r="F50" s="598"/>
      <c r="G50" s="598"/>
      <c r="H50" s="598"/>
      <c r="I50" s="598"/>
      <c r="J50" s="598"/>
      <c r="K50" s="599"/>
      <c r="L50" s="512"/>
      <c r="M50" s="513"/>
      <c r="N50" s="513"/>
      <c r="O50" s="513"/>
      <c r="P50" s="514"/>
      <c r="Q50" s="3"/>
      <c r="R50" s="82"/>
      <c r="S50" s="82"/>
      <c r="T50" s="82"/>
      <c r="U50" s="82"/>
      <c r="V50" s="82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</row>
    <row r="51" spans="1:33" s="130" customFormat="1" ht="12.75" customHeight="1">
      <c r="A51" s="82"/>
      <c r="B51" s="600" t="s">
        <v>141</v>
      </c>
      <c r="C51" s="601"/>
      <c r="D51" s="601"/>
      <c r="E51" s="601"/>
      <c r="F51" s="601"/>
      <c r="G51" s="601"/>
      <c r="H51" s="601"/>
      <c r="I51" s="601"/>
      <c r="J51" s="601"/>
      <c r="K51" s="602"/>
      <c r="L51" s="523"/>
      <c r="M51" s="524"/>
      <c r="N51" s="525"/>
      <c r="O51" s="525"/>
      <c r="P51" s="526"/>
      <c r="Q51" s="3"/>
      <c r="R51" s="82"/>
      <c r="S51" s="82"/>
      <c r="T51" s="82"/>
      <c r="U51" s="82"/>
      <c r="V51" s="82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</row>
    <row r="52" spans="1:33" s="130" customFormat="1" ht="12.75" customHeight="1">
      <c r="A52" s="82"/>
      <c r="B52" s="603"/>
      <c r="C52" s="601"/>
      <c r="D52" s="601"/>
      <c r="E52" s="601"/>
      <c r="F52" s="601"/>
      <c r="G52" s="601"/>
      <c r="H52" s="601"/>
      <c r="I52" s="601"/>
      <c r="J52" s="601"/>
      <c r="K52" s="602"/>
      <c r="L52" s="515" t="s">
        <v>21</v>
      </c>
      <c r="M52" s="516"/>
      <c r="N52" s="516"/>
      <c r="O52" s="516"/>
      <c r="P52" s="517"/>
      <c r="Q52" s="6"/>
      <c r="R52" s="82"/>
      <c r="S52" s="82"/>
      <c r="T52" s="82"/>
      <c r="U52" s="82"/>
      <c r="V52" s="82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</row>
    <row r="53" spans="1:33" s="130" customFormat="1" ht="5.25" customHeight="1" thickBot="1">
      <c r="A53" s="82"/>
      <c r="B53" s="2"/>
      <c r="C53" s="1"/>
      <c r="D53" s="1"/>
      <c r="E53" s="1"/>
      <c r="F53" s="1"/>
      <c r="G53" s="1"/>
      <c r="H53" s="1"/>
      <c r="I53" s="1"/>
      <c r="J53" s="1"/>
      <c r="K53" s="1"/>
      <c r="L53" s="520"/>
      <c r="M53" s="521"/>
      <c r="N53" s="521"/>
      <c r="O53" s="521"/>
      <c r="P53" s="522"/>
      <c r="Q53" s="3"/>
      <c r="R53" s="82"/>
      <c r="S53" s="82"/>
      <c r="T53" s="82"/>
      <c r="U53" s="82"/>
      <c r="V53" s="82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</row>
    <row r="54" spans="1:33" s="130" customFormat="1" ht="8.25" customHeight="1" thickBot="1">
      <c r="A54" s="82"/>
      <c r="B54" s="531"/>
      <c r="C54" s="532"/>
      <c r="D54" s="532"/>
      <c r="E54" s="532"/>
      <c r="F54" s="532"/>
      <c r="G54" s="532"/>
      <c r="H54" s="532"/>
      <c r="I54" s="532"/>
      <c r="J54" s="532"/>
      <c r="K54" s="532"/>
      <c r="L54" s="1"/>
      <c r="M54" s="1"/>
      <c r="N54" s="1"/>
      <c r="O54" s="1"/>
      <c r="P54" s="1"/>
      <c r="Q54" s="3"/>
      <c r="R54" s="82"/>
      <c r="S54" s="82"/>
      <c r="T54" s="82"/>
      <c r="U54" s="82"/>
      <c r="V54" s="82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</row>
    <row r="55" spans="1:23" s="84" customFormat="1" ht="19.5" customHeight="1" thickBot="1">
      <c r="A55" s="82"/>
      <c r="B55" s="604" t="s">
        <v>143</v>
      </c>
      <c r="C55" s="605"/>
      <c r="D55" s="605"/>
      <c r="E55" s="605"/>
      <c r="F55" s="605"/>
      <c r="G55" s="605"/>
      <c r="H55" s="605"/>
      <c r="I55" s="605"/>
      <c r="J55" s="605"/>
      <c r="K55" s="343" t="s">
        <v>122</v>
      </c>
      <c r="L55" s="343"/>
      <c r="M55" s="343"/>
      <c r="N55" s="57" t="s">
        <v>123</v>
      </c>
      <c r="O55" s="343" t="s">
        <v>124</v>
      </c>
      <c r="P55" s="343"/>
      <c r="Q55" s="425"/>
      <c r="R55" s="156"/>
      <c r="S55" s="57"/>
      <c r="T55" s="57"/>
      <c r="U55" s="57"/>
      <c r="V55" s="58"/>
      <c r="W55" s="129"/>
    </row>
    <row r="56" spans="1:23" s="84" customFormat="1" ht="13.5" customHeight="1">
      <c r="A56" s="82"/>
      <c r="B56" s="529" t="s">
        <v>116</v>
      </c>
      <c r="C56" s="530"/>
      <c r="D56" s="606"/>
      <c r="E56" s="607"/>
      <c r="F56" s="607"/>
      <c r="G56" s="607"/>
      <c r="H56" s="608"/>
      <c r="I56" s="595" t="s">
        <v>147</v>
      </c>
      <c r="J56" s="596"/>
      <c r="K56" s="545"/>
      <c r="L56" s="546"/>
      <c r="M56" s="546"/>
      <c r="N56" s="549"/>
      <c r="O56" s="551"/>
      <c r="P56" s="552"/>
      <c r="Q56" s="553"/>
      <c r="R56" s="68"/>
      <c r="S56" s="65"/>
      <c r="T56" s="59"/>
      <c r="U56" s="59"/>
      <c r="V56" s="60"/>
      <c r="W56" s="129"/>
    </row>
    <row r="57" spans="1:23" s="84" customFormat="1" ht="13.5" customHeight="1">
      <c r="A57" s="82"/>
      <c r="B57" s="527" t="s">
        <v>117</v>
      </c>
      <c r="C57" s="528"/>
      <c r="D57" s="588"/>
      <c r="E57" s="589"/>
      <c r="F57" s="589"/>
      <c r="G57" s="589"/>
      <c r="H57" s="590"/>
      <c r="I57" s="586"/>
      <c r="J57" s="587"/>
      <c r="K57" s="547"/>
      <c r="L57" s="548"/>
      <c r="M57" s="548"/>
      <c r="N57" s="550"/>
      <c r="O57" s="554"/>
      <c r="P57" s="555"/>
      <c r="Q57" s="556"/>
      <c r="R57" s="68"/>
      <c r="S57" s="66"/>
      <c r="T57" s="61"/>
      <c r="U57" s="61"/>
      <c r="V57" s="62"/>
      <c r="W57" s="129"/>
    </row>
    <row r="58" spans="1:23" s="84" customFormat="1" ht="13.5" customHeight="1">
      <c r="A58" s="82"/>
      <c r="B58" s="527" t="s">
        <v>118</v>
      </c>
      <c r="C58" s="528"/>
      <c r="D58" s="588"/>
      <c r="E58" s="589"/>
      <c r="F58" s="589"/>
      <c r="G58" s="589"/>
      <c r="H58" s="590"/>
      <c r="I58" s="571" t="s">
        <v>149</v>
      </c>
      <c r="J58" s="572"/>
      <c r="K58" s="535"/>
      <c r="L58" s="536"/>
      <c r="M58" s="536"/>
      <c r="N58" s="539"/>
      <c r="O58" s="541"/>
      <c r="P58" s="541"/>
      <c r="Q58" s="542"/>
      <c r="R58" s="69"/>
      <c r="S58" s="67"/>
      <c r="T58" s="63"/>
      <c r="U58" s="63"/>
      <c r="V58" s="64"/>
      <c r="W58" s="129"/>
    </row>
    <row r="59" spans="1:23" s="84" customFormat="1" ht="13.5" customHeight="1">
      <c r="A59" s="82"/>
      <c r="B59" s="527" t="s">
        <v>119</v>
      </c>
      <c r="C59" s="528"/>
      <c r="D59" s="575"/>
      <c r="E59" s="576"/>
      <c r="F59" s="576"/>
      <c r="G59" s="576"/>
      <c r="H59" s="577"/>
      <c r="I59" s="586"/>
      <c r="J59" s="587"/>
      <c r="K59" s="547"/>
      <c r="L59" s="548"/>
      <c r="M59" s="548"/>
      <c r="N59" s="550"/>
      <c r="O59" s="557"/>
      <c r="P59" s="557"/>
      <c r="Q59" s="558"/>
      <c r="R59" s="69"/>
      <c r="S59" s="67"/>
      <c r="T59" s="63"/>
      <c r="U59" s="63"/>
      <c r="V59" s="64"/>
      <c r="W59" s="129"/>
    </row>
    <row r="60" spans="1:23" s="84" customFormat="1" ht="13.5" customHeight="1">
      <c r="A60" s="82"/>
      <c r="B60" s="527" t="s">
        <v>120</v>
      </c>
      <c r="C60" s="528"/>
      <c r="D60" s="575"/>
      <c r="E60" s="576"/>
      <c r="F60" s="576"/>
      <c r="G60" s="576"/>
      <c r="H60" s="577"/>
      <c r="I60" s="571" t="s">
        <v>127</v>
      </c>
      <c r="J60" s="572"/>
      <c r="K60" s="535"/>
      <c r="L60" s="536"/>
      <c r="M60" s="536"/>
      <c r="N60" s="539"/>
      <c r="O60" s="541"/>
      <c r="P60" s="541"/>
      <c r="Q60" s="542"/>
      <c r="R60" s="69"/>
      <c r="S60" s="67"/>
      <c r="T60" s="63"/>
      <c r="U60" s="63"/>
      <c r="V60" s="64"/>
      <c r="W60" s="129"/>
    </row>
    <row r="61" spans="1:23" s="84" customFormat="1" ht="13.5" customHeight="1" thickBot="1">
      <c r="A61" s="82"/>
      <c r="B61" s="533" t="s">
        <v>121</v>
      </c>
      <c r="C61" s="534"/>
      <c r="D61" s="578"/>
      <c r="E61" s="579"/>
      <c r="F61" s="579"/>
      <c r="G61" s="579"/>
      <c r="H61" s="580"/>
      <c r="I61" s="573"/>
      <c r="J61" s="574"/>
      <c r="K61" s="537"/>
      <c r="L61" s="538"/>
      <c r="M61" s="538"/>
      <c r="N61" s="540"/>
      <c r="O61" s="543"/>
      <c r="P61" s="543"/>
      <c r="Q61" s="544"/>
      <c r="R61" s="69"/>
      <c r="S61" s="67"/>
      <c r="T61" s="63"/>
      <c r="U61" s="63"/>
      <c r="V61" s="64"/>
      <c r="W61" s="129"/>
    </row>
    <row r="62" spans="1:33" ht="13.5" thickTop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157"/>
      <c r="S62" s="76"/>
      <c r="T62" s="76"/>
      <c r="U62" s="76"/>
      <c r="V62" s="76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</row>
    <row r="63" spans="1:33" ht="12.75">
      <c r="A63" s="76"/>
      <c r="B63" s="563" t="s">
        <v>152</v>
      </c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76"/>
      <c r="S63" s="76"/>
      <c r="T63" s="76"/>
      <c r="U63" s="76"/>
      <c r="V63" s="76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</row>
    <row r="64" spans="1:33" ht="12.75">
      <c r="A64" s="76"/>
      <c r="B64" s="561" t="s">
        <v>151</v>
      </c>
      <c r="C64" s="562"/>
      <c r="D64" s="562"/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158"/>
      <c r="R64" s="76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</row>
    <row r="65" spans="1:33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</row>
    <row r="66" spans="1:33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</row>
    <row r="67" spans="1:33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</row>
    <row r="68" spans="1:33" ht="12.7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</row>
    <row r="69" spans="1:33" ht="12.7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</row>
    <row r="70" spans="1:33" ht="12.7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</row>
    <row r="71" spans="1:33" ht="12.7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</row>
    <row r="72" spans="1:33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</row>
    <row r="73" spans="1:33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</row>
    <row r="74" spans="1:33" ht="12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</row>
    <row r="75" spans="1:33" ht="12.7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</row>
    <row r="76" spans="1:33" ht="12.7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</row>
    <row r="77" spans="1:33" ht="12.7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</row>
    <row r="78" spans="1:33" ht="12.7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</row>
    <row r="79" spans="1:33" ht="12.7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</row>
    <row r="80" spans="1:33" ht="12.7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</row>
    <row r="81" spans="1:33" ht="12.7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</row>
    <row r="82" spans="1:33" ht="12.7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</row>
    <row r="83" spans="1:33" ht="12.7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</row>
    <row r="84" spans="1:33" ht="12.7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</row>
    <row r="85" spans="1:33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</row>
    <row r="86" spans="1:33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</row>
    <row r="87" spans="1:33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</row>
    <row r="88" spans="1:3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</row>
    <row r="89" spans="1:3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</row>
    <row r="90" spans="1:2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</row>
    <row r="91" spans="1:2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</row>
    <row r="92" spans="1:2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</row>
  </sheetData>
  <sheetProtection sheet="1" objects="1" scenarios="1" selectLockedCells="1"/>
  <mergeCells count="243">
    <mergeCell ref="O24:O25"/>
    <mergeCell ref="P24:Q24"/>
    <mergeCell ref="D25:G25"/>
    <mergeCell ref="P25:Q25"/>
    <mergeCell ref="J24:J25"/>
    <mergeCell ref="K24:K25"/>
    <mergeCell ref="L24:L25"/>
    <mergeCell ref="N24:N25"/>
    <mergeCell ref="B24:B25"/>
    <mergeCell ref="D24:G24"/>
    <mergeCell ref="I24:I25"/>
    <mergeCell ref="I56:J57"/>
    <mergeCell ref="B49:K49"/>
    <mergeCell ref="B50:K50"/>
    <mergeCell ref="B51:K52"/>
    <mergeCell ref="B55:J55"/>
    <mergeCell ref="D56:H56"/>
    <mergeCell ref="I44:N45"/>
    <mergeCell ref="O22:O23"/>
    <mergeCell ref="P22:Q22"/>
    <mergeCell ref="D23:G23"/>
    <mergeCell ref="P23:Q23"/>
    <mergeCell ref="J22:J23"/>
    <mergeCell ref="K22:K23"/>
    <mergeCell ref="L22:L23"/>
    <mergeCell ref="M22:M23"/>
    <mergeCell ref="B22:B23"/>
    <mergeCell ref="D22:G22"/>
    <mergeCell ref="I22:I23"/>
    <mergeCell ref="I58:J59"/>
    <mergeCell ref="D57:H57"/>
    <mergeCell ref="D58:H58"/>
    <mergeCell ref="D59:H59"/>
    <mergeCell ref="B40:H40"/>
    <mergeCell ref="B41:H41"/>
    <mergeCell ref="B42:H42"/>
    <mergeCell ref="D21:G21"/>
    <mergeCell ref="P21:Q21"/>
    <mergeCell ref="J20:J21"/>
    <mergeCell ref="K20:K21"/>
    <mergeCell ref="L20:L21"/>
    <mergeCell ref="M20:M21"/>
    <mergeCell ref="B20:B21"/>
    <mergeCell ref="D20:G20"/>
    <mergeCell ref="I20:I21"/>
    <mergeCell ref="I60:J61"/>
    <mergeCell ref="D60:H60"/>
    <mergeCell ref="D61:H61"/>
    <mergeCell ref="I40:J40"/>
    <mergeCell ref="I41:N41"/>
    <mergeCell ref="I42:N42"/>
    <mergeCell ref="B47:D47"/>
    <mergeCell ref="D19:G19"/>
    <mergeCell ref="P19:Q19"/>
    <mergeCell ref="J18:J19"/>
    <mergeCell ref="K18:K19"/>
    <mergeCell ref="L18:L19"/>
    <mergeCell ref="N18:N19"/>
    <mergeCell ref="B18:B19"/>
    <mergeCell ref="D18:G18"/>
    <mergeCell ref="I18:I19"/>
    <mergeCell ref="O44:P45"/>
    <mergeCell ref="B44:D44"/>
    <mergeCell ref="B45:D45"/>
    <mergeCell ref="E44:H44"/>
    <mergeCell ref="E45:H45"/>
    <mergeCell ref="D27:G27"/>
    <mergeCell ref="P27:Q27"/>
    <mergeCell ref="D17:G17"/>
    <mergeCell ref="P17:Q17"/>
    <mergeCell ref="J16:J17"/>
    <mergeCell ref="K16:K17"/>
    <mergeCell ref="L16:L17"/>
    <mergeCell ref="M16:M17"/>
    <mergeCell ref="B64:P64"/>
    <mergeCell ref="B63:Q63"/>
    <mergeCell ref="P30:Q30"/>
    <mergeCell ref="P31:Q31"/>
    <mergeCell ref="D30:G30"/>
    <mergeCell ref="I30:I31"/>
    <mergeCell ref="B46:D46"/>
    <mergeCell ref="N16:N17"/>
    <mergeCell ref="O16:O17"/>
    <mergeCell ref="B30:B31"/>
    <mergeCell ref="N14:N15"/>
    <mergeCell ref="O14:O15"/>
    <mergeCell ref="D15:G15"/>
    <mergeCell ref="J14:J15"/>
    <mergeCell ref="K14:K15"/>
    <mergeCell ref="L14:L15"/>
    <mergeCell ref="M14:M15"/>
    <mergeCell ref="O30:O31"/>
    <mergeCell ref="D31:G31"/>
    <mergeCell ref="J30:J31"/>
    <mergeCell ref="K30:K31"/>
    <mergeCell ref="L30:L31"/>
    <mergeCell ref="N30:N31"/>
    <mergeCell ref="E46:H46"/>
    <mergeCell ref="I46:P46"/>
    <mergeCell ref="N28:N29"/>
    <mergeCell ref="O28:O29"/>
    <mergeCell ref="P28:Q28"/>
    <mergeCell ref="D29:G29"/>
    <mergeCell ref="P29:Q29"/>
    <mergeCell ref="K28:K29"/>
    <mergeCell ref="L28:L29"/>
    <mergeCell ref="M28:M29"/>
    <mergeCell ref="K34:K35"/>
    <mergeCell ref="L34:L35"/>
    <mergeCell ref="J38:J39"/>
    <mergeCell ref="I36:I37"/>
    <mergeCell ref="L36:L37"/>
    <mergeCell ref="K60:M61"/>
    <mergeCell ref="N60:N61"/>
    <mergeCell ref="O60:Q61"/>
    <mergeCell ref="K56:M57"/>
    <mergeCell ref="K58:M59"/>
    <mergeCell ref="N56:N57"/>
    <mergeCell ref="O56:Q57"/>
    <mergeCell ref="N58:N59"/>
    <mergeCell ref="O58:Q59"/>
    <mergeCell ref="B61:C61"/>
    <mergeCell ref="B60:C60"/>
    <mergeCell ref="B59:C59"/>
    <mergeCell ref="B58:C58"/>
    <mergeCell ref="L53:P53"/>
    <mergeCell ref="L51:M51"/>
    <mergeCell ref="N51:P51"/>
    <mergeCell ref="B57:C57"/>
    <mergeCell ref="B56:C56"/>
    <mergeCell ref="K55:M55"/>
    <mergeCell ref="O55:Q55"/>
    <mergeCell ref="B54:K54"/>
    <mergeCell ref="L50:P50"/>
    <mergeCell ref="L52:P52"/>
    <mergeCell ref="N26:N27"/>
    <mergeCell ref="O26:O27"/>
    <mergeCell ref="P26:Q26"/>
    <mergeCell ref="P40:Q40"/>
    <mergeCell ref="P41:Q41"/>
    <mergeCell ref="O32:O33"/>
    <mergeCell ref="O34:O35"/>
    <mergeCell ref="N36:N37"/>
    <mergeCell ref="N6:N9"/>
    <mergeCell ref="M34:M35"/>
    <mergeCell ref="N12:N13"/>
    <mergeCell ref="L49:P49"/>
    <mergeCell ref="O18:O19"/>
    <mergeCell ref="P18:Q18"/>
    <mergeCell ref="N20:N21"/>
    <mergeCell ref="O20:O21"/>
    <mergeCell ref="P20:Q20"/>
    <mergeCell ref="N22:N23"/>
    <mergeCell ref="I2:L2"/>
    <mergeCell ref="T40:U40"/>
    <mergeCell ref="P10:Q10"/>
    <mergeCell ref="P11:Q11"/>
    <mergeCell ref="L38:L39"/>
    <mergeCell ref="P6:Q9"/>
    <mergeCell ref="O12:O13"/>
    <mergeCell ref="N32:N33"/>
    <mergeCell ref="M6:M9"/>
    <mergeCell ref="J36:J37"/>
    <mergeCell ref="M12:M13"/>
    <mergeCell ref="K32:K33"/>
    <mergeCell ref="L32:L33"/>
    <mergeCell ref="L26:L27"/>
    <mergeCell ref="M26:M27"/>
    <mergeCell ref="J34:J35"/>
    <mergeCell ref="M32:M33"/>
    <mergeCell ref="J26:J27"/>
    <mergeCell ref="B5:Q5"/>
    <mergeCell ref="B6:B9"/>
    <mergeCell ref="I6:I10"/>
    <mergeCell ref="J6:J10"/>
    <mergeCell ref="O6:O9"/>
    <mergeCell ref="C6:H6"/>
    <mergeCell ref="K6:K9"/>
    <mergeCell ref="L6:L9"/>
    <mergeCell ref="I12:I13"/>
    <mergeCell ref="J12:J13"/>
    <mergeCell ref="K12:K13"/>
    <mergeCell ref="L12:L13"/>
    <mergeCell ref="J32:J33"/>
    <mergeCell ref="I26:I27"/>
    <mergeCell ref="K26:K27"/>
    <mergeCell ref="C7:H7"/>
    <mergeCell ref="C8:H9"/>
    <mergeCell ref="D28:G28"/>
    <mergeCell ref="I28:I29"/>
    <mergeCell ref="J28:J29"/>
    <mergeCell ref="D14:G14"/>
    <mergeCell ref="I14:I15"/>
    <mergeCell ref="N34:N35"/>
    <mergeCell ref="B12:B13"/>
    <mergeCell ref="B32:B33"/>
    <mergeCell ref="C11:H11"/>
    <mergeCell ref="D12:G12"/>
    <mergeCell ref="D13:G13"/>
    <mergeCell ref="D32:G32"/>
    <mergeCell ref="D33:G33"/>
    <mergeCell ref="B26:B27"/>
    <mergeCell ref="D26:G26"/>
    <mergeCell ref="B14:B15"/>
    <mergeCell ref="D36:G36"/>
    <mergeCell ref="D37:G37"/>
    <mergeCell ref="I38:I39"/>
    <mergeCell ref="I32:I33"/>
    <mergeCell ref="I34:I35"/>
    <mergeCell ref="B28:B29"/>
    <mergeCell ref="B16:B17"/>
    <mergeCell ref="D16:G16"/>
    <mergeCell ref="I16:I17"/>
    <mergeCell ref="E47:H47"/>
    <mergeCell ref="I47:P47"/>
    <mergeCell ref="O38:O39"/>
    <mergeCell ref="O36:O37"/>
    <mergeCell ref="P42:Q42"/>
    <mergeCell ref="P38:Q38"/>
    <mergeCell ref="P39:Q39"/>
    <mergeCell ref="K38:K39"/>
    <mergeCell ref="K36:K37"/>
    <mergeCell ref="M38:M39"/>
    <mergeCell ref="L48:P48"/>
    <mergeCell ref="N38:N39"/>
    <mergeCell ref="B34:B35"/>
    <mergeCell ref="B36:B37"/>
    <mergeCell ref="B38:B39"/>
    <mergeCell ref="D38:G38"/>
    <mergeCell ref="D34:G34"/>
    <mergeCell ref="D35:G35"/>
    <mergeCell ref="D39:G39"/>
    <mergeCell ref="P34:Q34"/>
    <mergeCell ref="P35:Q35"/>
    <mergeCell ref="P36:Q36"/>
    <mergeCell ref="P37:Q37"/>
    <mergeCell ref="P12:Q12"/>
    <mergeCell ref="P13:Q13"/>
    <mergeCell ref="P32:Q32"/>
    <mergeCell ref="P33:Q33"/>
    <mergeCell ref="P16:Q16"/>
    <mergeCell ref="P14:Q14"/>
    <mergeCell ref="P15:Q15"/>
  </mergeCells>
  <hyperlinks>
    <hyperlink ref="B64" r:id="rId1" display="https://inet.muni.cz/proxy/rec/smernice/cestovni_nahrady_20122006_priloha_Tabulky.xls"/>
  </hyperlinks>
  <printOptions horizontalCentered="1"/>
  <pageMargins left="0.2755905511811024" right="0.2755905511811024" top="0.1968503937007874" bottom="0.5905511811023623" header="0.1968503937007874" footer="0.3937007874015748"/>
  <pageSetup horizontalDpi="300" verticalDpi="300" orientation="portrait" paperSize="9" r:id="rId5"/>
  <ignoredErrors>
    <ignoredError sqref="L40:N40" formulaRange="1"/>
    <ignoredError sqref="K12:K39" unlockedFormula="1"/>
  </ignoredError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AI237"/>
  <sheetViews>
    <sheetView showRowColHeaders="0" workbookViewId="0" topLeftCell="B1">
      <selection activeCell="E6" sqref="E6:G6"/>
    </sheetView>
  </sheetViews>
  <sheetFormatPr defaultColWidth="9.140625" defaultRowHeight="12.75"/>
  <cols>
    <col min="1" max="1" width="9.00390625" style="164" hidden="1" customWidth="1"/>
    <col min="2" max="2" width="3.140625" style="164" customWidth="1"/>
    <col min="3" max="3" width="11.421875" style="164" customWidth="1"/>
    <col min="4" max="4" width="6.28125" style="164" customWidth="1"/>
    <col min="5" max="5" width="13.8515625" style="164" customWidth="1"/>
    <col min="6" max="6" width="4.421875" style="164" customWidth="1"/>
    <col min="7" max="7" width="15.421875" style="164" customWidth="1"/>
    <col min="8" max="8" width="1.8515625" style="164" customWidth="1"/>
    <col min="9" max="9" width="1.28515625" style="161" customWidth="1"/>
    <col min="10" max="10" width="13.57421875" style="164" customWidth="1"/>
    <col min="11" max="11" width="4.421875" style="164" customWidth="1"/>
    <col min="12" max="12" width="10.7109375" style="164" customWidth="1"/>
    <col min="13" max="13" width="12.7109375" style="164" customWidth="1"/>
    <col min="14" max="14" width="11.00390625" style="164" customWidth="1"/>
    <col min="15" max="15" width="1.421875" style="164" customWidth="1"/>
    <col min="16" max="16" width="3.28125" style="164" customWidth="1"/>
    <col min="17" max="17" width="14.00390625" style="164" hidden="1" customWidth="1"/>
    <col min="18" max="18" width="10.57421875" style="164" hidden="1" customWidth="1"/>
    <col min="19" max="16384" width="9.00390625" style="164" customWidth="1"/>
  </cols>
  <sheetData>
    <row r="1" spans="1:35" ht="26.25" customHeight="1" thickBot="1">
      <c r="A1" s="159" t="s">
        <v>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  <c r="R1" s="161"/>
      <c r="S1" s="162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</row>
    <row r="2" spans="1:35" ht="6" customHeight="1" thickTop="1">
      <c r="A2" s="159" t="s">
        <v>23</v>
      </c>
      <c r="B2" s="160"/>
      <c r="C2" s="165"/>
      <c r="D2" s="166"/>
      <c r="E2" s="166"/>
      <c r="F2" s="166"/>
      <c r="G2" s="166"/>
      <c r="H2" s="167"/>
      <c r="I2" s="160"/>
      <c r="J2" s="165"/>
      <c r="K2" s="166"/>
      <c r="L2" s="166"/>
      <c r="M2" s="166"/>
      <c r="N2" s="166"/>
      <c r="O2" s="168"/>
      <c r="P2" s="160"/>
      <c r="Q2" s="161"/>
      <c r="R2" s="161"/>
      <c r="S2" s="162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</row>
    <row r="3" spans="2:35" ht="14.25">
      <c r="B3" s="160"/>
      <c r="C3" s="632" t="s">
        <v>78</v>
      </c>
      <c r="D3" s="633"/>
      <c r="E3" s="633"/>
      <c r="F3" s="633"/>
      <c r="G3" s="633"/>
      <c r="H3" s="169"/>
      <c r="I3" s="160"/>
      <c r="J3" s="632" t="s">
        <v>31</v>
      </c>
      <c r="K3" s="633"/>
      <c r="L3" s="633"/>
      <c r="M3" s="633"/>
      <c r="N3" s="633"/>
      <c r="O3" s="170"/>
      <c r="P3" s="160"/>
      <c r="Q3" s="161"/>
      <c r="R3" s="161"/>
      <c r="S3" s="162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</row>
    <row r="4" spans="1:35" ht="3.75" customHeight="1" thickBot="1">
      <c r="A4" s="164">
        <v>2</v>
      </c>
      <c r="B4" s="160"/>
      <c r="C4" s="171"/>
      <c r="D4" s="172"/>
      <c r="E4" s="172"/>
      <c r="F4" s="172"/>
      <c r="G4" s="172"/>
      <c r="H4" s="169"/>
      <c r="I4" s="160"/>
      <c r="J4" s="173"/>
      <c r="K4" s="174"/>
      <c r="L4" s="174"/>
      <c r="M4" s="174"/>
      <c r="N4" s="174"/>
      <c r="O4" s="170"/>
      <c r="P4" s="160"/>
      <c r="Q4" s="161"/>
      <c r="R4" s="161"/>
      <c r="S4" s="162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</row>
    <row r="5" spans="1:35" ht="14.25" thickBot="1" thickTop="1">
      <c r="A5" s="164">
        <v>2</v>
      </c>
      <c r="B5" s="160"/>
      <c r="C5" s="175"/>
      <c r="D5" s="172"/>
      <c r="E5" s="172"/>
      <c r="F5" s="172"/>
      <c r="G5" s="172"/>
      <c r="H5" s="169"/>
      <c r="I5" s="160"/>
      <c r="J5" s="614" t="s">
        <v>32</v>
      </c>
      <c r="K5" s="616"/>
      <c r="L5" s="617"/>
      <c r="M5" s="617"/>
      <c r="N5" s="617"/>
      <c r="O5" s="170"/>
      <c r="P5" s="160"/>
      <c r="Q5" s="177" t="s">
        <v>97</v>
      </c>
      <c r="R5" s="178">
        <v>27.8</v>
      </c>
      <c r="S5" s="162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</row>
    <row r="6" spans="2:35" ht="13.5" thickBot="1">
      <c r="B6" s="160"/>
      <c r="C6" s="176" t="s">
        <v>87</v>
      </c>
      <c r="D6" s="179"/>
      <c r="E6" s="655"/>
      <c r="F6" s="656"/>
      <c r="G6" s="657"/>
      <c r="H6" s="169"/>
      <c r="I6" s="160"/>
      <c r="J6" s="614" t="s">
        <v>33</v>
      </c>
      <c r="K6" s="616"/>
      <c r="L6" s="617"/>
      <c r="M6" s="617"/>
      <c r="N6" s="617"/>
      <c r="O6" s="170"/>
      <c r="P6" s="160"/>
      <c r="Q6" s="177" t="s">
        <v>98</v>
      </c>
      <c r="R6" s="180">
        <v>27.9</v>
      </c>
      <c r="S6" s="162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</row>
    <row r="7" spans="2:35" ht="13.5" thickBot="1">
      <c r="B7" s="160"/>
      <c r="C7" s="176" t="s">
        <v>88</v>
      </c>
      <c r="D7" s="179"/>
      <c r="E7" s="658"/>
      <c r="F7" s="659"/>
      <c r="G7" s="660"/>
      <c r="H7" s="169"/>
      <c r="I7" s="160"/>
      <c r="J7" s="614" t="s">
        <v>74</v>
      </c>
      <c r="K7" s="616"/>
      <c r="L7" s="634"/>
      <c r="M7" s="635"/>
      <c r="N7" s="636"/>
      <c r="O7" s="170"/>
      <c r="P7" s="160"/>
      <c r="Q7" s="177" t="s">
        <v>99</v>
      </c>
      <c r="R7" s="180">
        <v>28.1</v>
      </c>
      <c r="S7" s="162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</row>
    <row r="8" spans="2:35" ht="13.5" thickBot="1">
      <c r="B8" s="160"/>
      <c r="C8" s="176" t="s">
        <v>85</v>
      </c>
      <c r="D8" s="179"/>
      <c r="E8" s="658"/>
      <c r="F8" s="659"/>
      <c r="G8" s="660"/>
      <c r="H8" s="169"/>
      <c r="I8" s="160"/>
      <c r="J8" s="610"/>
      <c r="K8" s="611"/>
      <c r="L8" s="611"/>
      <c r="M8" s="611"/>
      <c r="N8" s="611"/>
      <c r="O8" s="612"/>
      <c r="P8" s="160"/>
      <c r="Q8" s="177" t="s">
        <v>100</v>
      </c>
      <c r="R8" s="180">
        <v>31.1</v>
      </c>
      <c r="S8" s="162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</row>
    <row r="9" spans="2:35" ht="13.5" thickBot="1">
      <c r="B9" s="160"/>
      <c r="C9" s="176" t="s">
        <v>86</v>
      </c>
      <c r="D9" s="179"/>
      <c r="E9" s="658"/>
      <c r="F9" s="659"/>
      <c r="G9" s="660"/>
      <c r="H9" s="169"/>
      <c r="I9" s="160"/>
      <c r="J9" s="614" t="s">
        <v>93</v>
      </c>
      <c r="K9" s="616"/>
      <c r="L9" s="617"/>
      <c r="M9" s="617"/>
      <c r="N9" s="617"/>
      <c r="O9" s="170"/>
      <c r="P9" s="160"/>
      <c r="Q9" s="177" t="s">
        <v>101</v>
      </c>
      <c r="R9" s="181">
        <v>28.1</v>
      </c>
      <c r="S9" s="162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</row>
    <row r="10" spans="2:35" ht="14.25" thickBot="1" thickTop="1">
      <c r="B10" s="160"/>
      <c r="C10" s="176" t="s">
        <v>79</v>
      </c>
      <c r="D10" s="179"/>
      <c r="E10" s="652"/>
      <c r="F10" s="653"/>
      <c r="G10" s="654"/>
      <c r="H10" s="169"/>
      <c r="I10" s="160"/>
      <c r="J10" s="614" t="s">
        <v>77</v>
      </c>
      <c r="K10" s="616"/>
      <c r="L10" s="637"/>
      <c r="M10" s="638"/>
      <c r="N10" s="639"/>
      <c r="O10" s="170"/>
      <c r="P10" s="160"/>
      <c r="Q10" s="161"/>
      <c r="R10" s="161"/>
      <c r="S10" s="162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</row>
    <row r="11" spans="2:35" ht="12.75">
      <c r="B11" s="160"/>
      <c r="C11" s="176" t="s">
        <v>80</v>
      </c>
      <c r="D11" s="179"/>
      <c r="E11" s="652"/>
      <c r="F11" s="653"/>
      <c r="G11" s="654"/>
      <c r="H11" s="169"/>
      <c r="I11" s="160"/>
      <c r="J11" s="614" t="s">
        <v>89</v>
      </c>
      <c r="K11" s="616"/>
      <c r="L11" s="618"/>
      <c r="M11" s="618"/>
      <c r="N11" s="618"/>
      <c r="O11" s="170"/>
      <c r="P11" s="160"/>
      <c r="Q11" s="161"/>
      <c r="R11" s="182">
        <f>VLOOKUP(PHM,$Q$5:$R$9,2,FALSE)</f>
        <v>28.1</v>
      </c>
      <c r="S11" s="162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</row>
    <row r="12" spans="2:35" ht="12.75">
      <c r="B12" s="160"/>
      <c r="C12" s="176"/>
      <c r="D12" s="179"/>
      <c r="E12" s="183"/>
      <c r="F12" s="184"/>
      <c r="G12" s="183"/>
      <c r="H12" s="169"/>
      <c r="I12" s="160"/>
      <c r="J12" s="614" t="s">
        <v>77</v>
      </c>
      <c r="K12" s="616"/>
      <c r="L12" s="640"/>
      <c r="M12" s="635"/>
      <c r="N12" s="636"/>
      <c r="O12" s="170"/>
      <c r="P12" s="160"/>
      <c r="Q12" s="161"/>
      <c r="R12" s="161"/>
      <c r="S12" s="162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</row>
    <row r="13" spans="2:35" ht="13.5" customHeight="1">
      <c r="B13" s="160"/>
      <c r="C13" s="175"/>
      <c r="D13" s="172"/>
      <c r="E13" s="172"/>
      <c r="F13" s="172"/>
      <c r="G13" s="172"/>
      <c r="H13" s="169"/>
      <c r="I13" s="160"/>
      <c r="J13" s="624"/>
      <c r="K13" s="625"/>
      <c r="L13" s="625"/>
      <c r="M13" s="625"/>
      <c r="N13" s="625"/>
      <c r="O13" s="626"/>
      <c r="P13" s="160"/>
      <c r="Q13" s="161"/>
      <c r="R13" s="161"/>
      <c r="S13" s="162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</row>
    <row r="14" spans="2:35" ht="12.75">
      <c r="B14" s="160"/>
      <c r="C14" s="171"/>
      <c r="D14" s="172"/>
      <c r="E14" s="172"/>
      <c r="F14" s="172"/>
      <c r="G14" s="172"/>
      <c r="H14" s="169"/>
      <c r="I14" s="160"/>
      <c r="J14" s="643" t="s">
        <v>34</v>
      </c>
      <c r="K14" s="644"/>
      <c r="L14" s="644"/>
      <c r="M14" s="644"/>
      <c r="N14" s="644"/>
      <c r="O14" s="645"/>
      <c r="P14" s="160"/>
      <c r="Q14" s="161"/>
      <c r="R14" s="161"/>
      <c r="S14" s="162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</row>
    <row r="15" spans="2:35" ht="4.5" customHeight="1">
      <c r="B15" s="160"/>
      <c r="C15" s="171"/>
      <c r="D15" s="172"/>
      <c r="E15" s="172"/>
      <c r="F15" s="172"/>
      <c r="G15" s="172"/>
      <c r="H15" s="169"/>
      <c r="I15" s="160"/>
      <c r="J15" s="185"/>
      <c r="K15" s="174"/>
      <c r="L15" s="174"/>
      <c r="M15" s="174"/>
      <c r="N15" s="174"/>
      <c r="O15" s="170"/>
      <c r="P15" s="160"/>
      <c r="Q15" s="161"/>
      <c r="R15" s="161"/>
      <c r="S15" s="162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</row>
    <row r="16" spans="2:35" ht="12.75">
      <c r="B16" s="160"/>
      <c r="C16" s="171"/>
      <c r="D16" s="172"/>
      <c r="E16" s="172"/>
      <c r="F16" s="172"/>
      <c r="G16" s="172"/>
      <c r="H16" s="169"/>
      <c r="I16" s="160"/>
      <c r="J16" s="614" t="s">
        <v>35</v>
      </c>
      <c r="K16" s="615"/>
      <c r="L16" s="616"/>
      <c r="M16" s="7"/>
      <c r="N16" s="174"/>
      <c r="O16" s="170"/>
      <c r="P16" s="160"/>
      <c r="Q16" s="161"/>
      <c r="R16" s="161"/>
      <c r="S16" s="162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</row>
    <row r="17" spans="2:35" ht="12.75">
      <c r="B17" s="160"/>
      <c r="C17" s="171"/>
      <c r="D17" s="172"/>
      <c r="E17" s="172"/>
      <c r="F17" s="172"/>
      <c r="G17" s="172"/>
      <c r="H17" s="169"/>
      <c r="I17" s="160"/>
      <c r="J17" s="614" t="s">
        <v>36</v>
      </c>
      <c r="K17" s="615"/>
      <c r="L17" s="616"/>
      <c r="M17" s="7"/>
      <c r="N17" s="174"/>
      <c r="O17" s="170"/>
      <c r="P17" s="160"/>
      <c r="Q17" s="161"/>
      <c r="R17" s="161"/>
      <c r="S17" s="162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</row>
    <row r="18" spans="2:35" ht="12.75">
      <c r="B18" s="160"/>
      <c r="C18" s="171"/>
      <c r="D18" s="172"/>
      <c r="E18" s="172"/>
      <c r="F18" s="172"/>
      <c r="G18" s="172"/>
      <c r="H18" s="169"/>
      <c r="I18" s="160"/>
      <c r="J18" s="614" t="s">
        <v>37</v>
      </c>
      <c r="K18" s="615"/>
      <c r="L18" s="616"/>
      <c r="M18" s="7"/>
      <c r="N18" s="174"/>
      <c r="O18" s="170"/>
      <c r="P18" s="160"/>
      <c r="Q18" s="161"/>
      <c r="R18" s="161"/>
      <c r="S18" s="162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</row>
    <row r="19" spans="2:35" ht="12.75">
      <c r="B19" s="160"/>
      <c r="C19" s="171"/>
      <c r="D19" s="172"/>
      <c r="E19" s="172"/>
      <c r="F19" s="172"/>
      <c r="G19" s="172"/>
      <c r="H19" s="169"/>
      <c r="I19" s="160"/>
      <c r="J19" s="614" t="s">
        <v>38</v>
      </c>
      <c r="K19" s="615"/>
      <c r="L19" s="616"/>
      <c r="M19" s="7"/>
      <c r="N19" s="174"/>
      <c r="O19" s="170"/>
      <c r="P19" s="160"/>
      <c r="Q19" s="161"/>
      <c r="R19" s="161"/>
      <c r="S19" s="162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</row>
    <row r="20" spans="2:35" ht="5.25" customHeight="1">
      <c r="B20" s="160"/>
      <c r="C20" s="171"/>
      <c r="D20" s="172"/>
      <c r="E20" s="172"/>
      <c r="F20" s="172"/>
      <c r="G20" s="172"/>
      <c r="H20" s="169"/>
      <c r="I20" s="160"/>
      <c r="J20" s="629"/>
      <c r="K20" s="630"/>
      <c r="L20" s="630"/>
      <c r="M20" s="174"/>
      <c r="N20" s="174"/>
      <c r="O20" s="170"/>
      <c r="P20" s="160"/>
      <c r="Q20" s="161"/>
      <c r="R20" s="161"/>
      <c r="S20" s="162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</row>
    <row r="21" spans="2:35" ht="12.75">
      <c r="B21" s="160"/>
      <c r="C21" s="171"/>
      <c r="D21" s="172"/>
      <c r="E21" s="172"/>
      <c r="F21" s="172"/>
      <c r="G21" s="172"/>
      <c r="H21" s="169"/>
      <c r="I21" s="160"/>
      <c r="J21" s="629" t="s">
        <v>73</v>
      </c>
      <c r="K21" s="630"/>
      <c r="L21" s="630"/>
      <c r="M21" s="187">
        <f>IF(SUM(M16:M19)=0,0,ROUND(SUM(M16:M19)/COUNTIF(M16:M19,"&gt;0"),2))</f>
        <v>0</v>
      </c>
      <c r="N21" s="174" t="s">
        <v>40</v>
      </c>
      <c r="O21" s="170"/>
      <c r="P21" s="160"/>
      <c r="Q21" s="161"/>
      <c r="R21" s="161"/>
      <c r="S21" s="162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</row>
    <row r="22" spans="2:35" ht="12.75" customHeight="1">
      <c r="B22" s="160"/>
      <c r="C22" s="171"/>
      <c r="D22" s="172"/>
      <c r="E22" s="172"/>
      <c r="F22" s="172"/>
      <c r="G22" s="172"/>
      <c r="H22" s="169"/>
      <c r="I22" s="160"/>
      <c r="J22" s="646" t="s">
        <v>41</v>
      </c>
      <c r="K22" s="647"/>
      <c r="L22" s="647"/>
      <c r="M22" s="188">
        <f>M21*M26/100</f>
        <v>0</v>
      </c>
      <c r="N22" s="174" t="s">
        <v>42</v>
      </c>
      <c r="O22" s="170"/>
      <c r="P22" s="160"/>
      <c r="Q22" s="161"/>
      <c r="R22" s="161"/>
      <c r="S22" s="162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</row>
    <row r="23" spans="2:35" ht="6" customHeight="1">
      <c r="B23" s="160"/>
      <c r="C23" s="171"/>
      <c r="D23" s="172"/>
      <c r="E23" s="172"/>
      <c r="F23" s="172"/>
      <c r="G23" s="172"/>
      <c r="H23" s="169"/>
      <c r="I23" s="160"/>
      <c r="J23" s="648"/>
      <c r="K23" s="649"/>
      <c r="L23" s="649"/>
      <c r="M23" s="189"/>
      <c r="N23" s="189"/>
      <c r="O23" s="190"/>
      <c r="P23" s="160"/>
      <c r="Q23" s="161"/>
      <c r="R23" s="161"/>
      <c r="S23" s="162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</row>
    <row r="24" spans="2:35" ht="11.25" customHeight="1">
      <c r="B24" s="160"/>
      <c r="C24" s="171"/>
      <c r="D24" s="172"/>
      <c r="E24" s="172"/>
      <c r="F24" s="172"/>
      <c r="G24" s="172"/>
      <c r="H24" s="169"/>
      <c r="I24" s="160"/>
      <c r="J24" s="185"/>
      <c r="K24" s="186"/>
      <c r="L24" s="186"/>
      <c r="M24" s="619" t="s">
        <v>106</v>
      </c>
      <c r="N24" s="619"/>
      <c r="O24" s="620"/>
      <c r="P24" s="160"/>
      <c r="Q24" s="161"/>
      <c r="R24" s="161"/>
      <c r="S24" s="162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</row>
    <row r="25" spans="2:35" ht="13.5" thickBot="1">
      <c r="B25" s="160"/>
      <c r="C25" s="171"/>
      <c r="D25" s="172"/>
      <c r="E25" s="172"/>
      <c r="F25" s="172"/>
      <c r="G25" s="172"/>
      <c r="H25" s="169"/>
      <c r="I25" s="160"/>
      <c r="J25" s="610" t="s">
        <v>75</v>
      </c>
      <c r="K25" s="611"/>
      <c r="L25" s="631"/>
      <c r="M25" s="52" t="s">
        <v>99</v>
      </c>
      <c r="N25" s="621">
        <f>IF(ISNA(R11),"",R11)</f>
        <v>28.1</v>
      </c>
      <c r="O25" s="622"/>
      <c r="P25" s="160"/>
      <c r="Q25" s="161"/>
      <c r="R25" s="161"/>
      <c r="S25" s="162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</row>
    <row r="26" spans="2:35" ht="13.5" thickBot="1">
      <c r="B26" s="160"/>
      <c r="C26" s="171"/>
      <c r="D26" s="172"/>
      <c r="E26" s="172"/>
      <c r="F26" s="172"/>
      <c r="G26" s="172"/>
      <c r="H26" s="169"/>
      <c r="I26" s="160"/>
      <c r="J26" s="650" t="s">
        <v>102</v>
      </c>
      <c r="K26" s="651"/>
      <c r="L26" s="651"/>
      <c r="M26" s="8">
        <v>28.1</v>
      </c>
      <c r="N26" s="191"/>
      <c r="O26" s="170"/>
      <c r="P26" s="160"/>
      <c r="Q26" s="192"/>
      <c r="R26" s="161"/>
      <c r="S26" s="162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</row>
    <row r="27" spans="2:35" ht="6" customHeight="1">
      <c r="B27" s="160"/>
      <c r="C27" s="171"/>
      <c r="D27" s="172"/>
      <c r="E27" s="172"/>
      <c r="F27" s="172"/>
      <c r="G27" s="172"/>
      <c r="H27" s="169"/>
      <c r="I27" s="160"/>
      <c r="J27" s="641"/>
      <c r="K27" s="642"/>
      <c r="L27" s="642"/>
      <c r="M27" s="193"/>
      <c r="N27" s="174"/>
      <c r="O27" s="170"/>
      <c r="P27" s="160"/>
      <c r="Q27" s="161"/>
      <c r="R27" s="161"/>
      <c r="S27" s="162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</row>
    <row r="28" spans="2:35" ht="12.75">
      <c r="B28" s="160"/>
      <c r="C28" s="171"/>
      <c r="D28" s="172"/>
      <c r="E28" s="172"/>
      <c r="F28" s="172"/>
      <c r="G28" s="172"/>
      <c r="H28" s="169"/>
      <c r="I28" s="160"/>
      <c r="J28" s="610" t="s">
        <v>39</v>
      </c>
      <c r="K28" s="611"/>
      <c r="L28" s="631"/>
      <c r="M28" s="53">
        <v>3.8</v>
      </c>
      <c r="N28" s="174"/>
      <c r="O28" s="170"/>
      <c r="P28" s="160"/>
      <c r="Q28" s="161"/>
      <c r="R28" s="161"/>
      <c r="S28" s="162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</row>
    <row r="29" spans="2:35" ht="13.5" thickBot="1">
      <c r="B29" s="160"/>
      <c r="C29" s="194"/>
      <c r="D29" s="195"/>
      <c r="E29" s="195"/>
      <c r="F29" s="195"/>
      <c r="G29" s="195"/>
      <c r="H29" s="196"/>
      <c r="I29" s="160"/>
      <c r="J29" s="197"/>
      <c r="K29" s="198"/>
      <c r="L29" s="198"/>
      <c r="M29" s="198"/>
      <c r="N29" s="198"/>
      <c r="O29" s="199"/>
      <c r="P29" s="160"/>
      <c r="Q29" s="161"/>
      <c r="R29" s="161"/>
      <c r="S29" s="162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</row>
    <row r="30" spans="2:35" ht="3.75" customHeight="1" thickTop="1">
      <c r="B30" s="160"/>
      <c r="C30" s="160"/>
      <c r="D30" s="160"/>
      <c r="E30" s="160"/>
      <c r="F30" s="160"/>
      <c r="G30" s="160"/>
      <c r="H30" s="160"/>
      <c r="I30" s="160"/>
      <c r="J30" s="161"/>
      <c r="K30" s="161"/>
      <c r="L30" s="161"/>
      <c r="M30" s="161"/>
      <c r="N30" s="161"/>
      <c r="O30" s="161"/>
      <c r="P30" s="160"/>
      <c r="Q30" s="161"/>
      <c r="R30" s="161"/>
      <c r="S30" s="162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</row>
    <row r="31" spans="2:35" ht="10.5" customHeight="1">
      <c r="B31" s="160"/>
      <c r="C31" s="613" t="s">
        <v>103</v>
      </c>
      <c r="D31" s="613"/>
      <c r="E31" s="613"/>
      <c r="F31" s="613"/>
      <c r="G31" s="613"/>
      <c r="H31" s="613"/>
      <c r="I31" s="160"/>
      <c r="J31" s="200"/>
      <c r="K31" s="200"/>
      <c r="L31" s="200"/>
      <c r="M31" s="200"/>
      <c r="N31" s="200"/>
      <c r="O31" s="200"/>
      <c r="P31" s="160"/>
      <c r="Q31" s="161"/>
      <c r="R31" s="161"/>
      <c r="S31" s="162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</row>
    <row r="32" spans="2:35" ht="12" customHeight="1">
      <c r="B32" s="160"/>
      <c r="C32" s="623" t="s">
        <v>150</v>
      </c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201"/>
      <c r="Q32" s="202"/>
      <c r="R32" s="202"/>
      <c r="S32" s="203"/>
      <c r="T32" s="203"/>
      <c r="U32" s="203"/>
      <c r="V32" s="203"/>
      <c r="W32" s="203"/>
      <c r="X32" s="203"/>
      <c r="Y32" s="203"/>
      <c r="Z32" s="203"/>
      <c r="AA32" s="163"/>
      <c r="AB32" s="163"/>
      <c r="AC32" s="163"/>
      <c r="AD32" s="163"/>
      <c r="AE32" s="163"/>
      <c r="AF32" s="163"/>
      <c r="AG32" s="163"/>
      <c r="AH32" s="163"/>
      <c r="AI32" s="163"/>
    </row>
    <row r="33" spans="2:35" ht="10.5" customHeight="1">
      <c r="B33" s="160"/>
      <c r="C33" s="613" t="s">
        <v>104</v>
      </c>
      <c r="D33" s="613"/>
      <c r="E33" s="613"/>
      <c r="F33" s="613"/>
      <c r="G33" s="613"/>
      <c r="H33" s="613"/>
      <c r="I33" s="160"/>
      <c r="J33" s="200"/>
      <c r="K33" s="200"/>
      <c r="L33" s="200"/>
      <c r="M33" s="200"/>
      <c r="N33" s="200"/>
      <c r="O33" s="200"/>
      <c r="P33" s="160"/>
      <c r="Q33" s="161"/>
      <c r="R33" s="161"/>
      <c r="S33" s="162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</row>
    <row r="34" spans="2:35" ht="12" customHeight="1">
      <c r="B34" s="160"/>
      <c r="C34" s="627" t="s">
        <v>105</v>
      </c>
      <c r="D34" s="628"/>
      <c r="E34" s="628"/>
      <c r="F34" s="628"/>
      <c r="G34" s="628"/>
      <c r="H34" s="628"/>
      <c r="I34" s="160"/>
      <c r="J34" s="200"/>
      <c r="K34" s="200"/>
      <c r="L34" s="200"/>
      <c r="M34" s="200"/>
      <c r="N34" s="200"/>
      <c r="O34" s="200"/>
      <c r="P34" s="160"/>
      <c r="Q34" s="161"/>
      <c r="R34" s="161"/>
      <c r="S34" s="162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</row>
    <row r="35" spans="2:35" ht="12.75"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1"/>
      <c r="R35" s="161"/>
      <c r="S35" s="162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2:35" ht="12.75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</row>
    <row r="37" spans="2:35" ht="12.75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</row>
    <row r="38" spans="2:35" ht="12.75"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</row>
    <row r="39" spans="2:35" ht="12.75"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</row>
    <row r="40" spans="2:35" ht="12.75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</row>
    <row r="41" spans="2:35" ht="12.75"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</row>
    <row r="42" spans="2:35" ht="12.75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</row>
    <row r="43" spans="2:35" ht="12.75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</row>
    <row r="44" spans="2:35" ht="12.75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</row>
    <row r="45" spans="2:35" ht="12.75"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</row>
    <row r="46" spans="2:35" ht="12.75"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</row>
    <row r="47" spans="2:35" ht="12.75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</row>
    <row r="48" spans="2:35" ht="12.75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</row>
    <row r="49" spans="2:35" ht="12.75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</row>
    <row r="50" spans="2:35" ht="12.75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</row>
    <row r="51" spans="2:35" ht="12.75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</row>
    <row r="52" spans="2:35" ht="12.75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</row>
    <row r="53" spans="2:35" ht="12.75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</row>
    <row r="54" spans="2:35" ht="12.75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</row>
    <row r="55" spans="2:35" ht="12.75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</row>
    <row r="56" spans="2:35" ht="12.75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</row>
    <row r="57" spans="2:35" ht="12.75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</row>
    <row r="58" spans="2:35" ht="12.75"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</row>
    <row r="59" spans="2:35" ht="12.75">
      <c r="B59" s="162"/>
      <c r="C59" s="163"/>
      <c r="D59" s="163"/>
      <c r="E59" s="163"/>
      <c r="F59" s="163"/>
      <c r="G59" s="163"/>
      <c r="H59" s="163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</row>
    <row r="60" spans="2:35" ht="12.75">
      <c r="B60" s="163"/>
      <c r="I60" s="162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</row>
    <row r="61" spans="9:35" ht="12.75">
      <c r="I61" s="162"/>
      <c r="J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</row>
    <row r="62" spans="9:35" ht="12.75">
      <c r="I62" s="162"/>
      <c r="J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</row>
    <row r="63" spans="9:35" ht="12.75">
      <c r="I63" s="162"/>
      <c r="J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</row>
    <row r="64" spans="9:35" ht="12.75">
      <c r="I64" s="162"/>
      <c r="J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</row>
    <row r="65" spans="9:35" ht="12.75">
      <c r="I65" s="162"/>
      <c r="J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</row>
    <row r="66" spans="9:35" ht="12.75">
      <c r="I66" s="162"/>
      <c r="J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</row>
    <row r="67" spans="9:35" ht="12.75">
      <c r="I67" s="162"/>
      <c r="J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</row>
    <row r="68" spans="9:35" ht="12.75">
      <c r="I68" s="162"/>
      <c r="J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</row>
    <row r="69" spans="9:35" ht="12.75">
      <c r="I69" s="162"/>
      <c r="J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</row>
    <row r="70" spans="9:35" ht="12.75">
      <c r="I70" s="162"/>
      <c r="J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</row>
    <row r="71" spans="9:35" ht="12.75">
      <c r="I71" s="162"/>
      <c r="J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</row>
    <row r="72" spans="9:35" ht="12.75">
      <c r="I72" s="162"/>
      <c r="J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</row>
    <row r="73" spans="9:35" ht="12.75">
      <c r="I73" s="162"/>
      <c r="J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</row>
    <row r="74" spans="9:35" ht="12.75">
      <c r="I74" s="162"/>
      <c r="J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</row>
    <row r="75" spans="9:35" ht="12.75">
      <c r="I75" s="162"/>
      <c r="J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</row>
    <row r="76" spans="9:35" ht="12.75">
      <c r="I76" s="162"/>
      <c r="J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</row>
    <row r="77" spans="9:35" ht="12.75">
      <c r="I77" s="162"/>
      <c r="J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</row>
    <row r="78" spans="9:35" ht="12.75">
      <c r="I78" s="162"/>
      <c r="J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</row>
    <row r="79" spans="9:35" ht="12.75">
      <c r="I79" s="162"/>
      <c r="J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</row>
    <row r="80" spans="9:35" ht="12.75">
      <c r="I80" s="162"/>
      <c r="J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</row>
    <row r="81" spans="9:35" ht="12.75">
      <c r="I81" s="162"/>
      <c r="J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</row>
    <row r="82" spans="9:35" ht="12.75">
      <c r="I82" s="162"/>
      <c r="J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</row>
    <row r="83" spans="9:35" ht="12.75">
      <c r="I83" s="162"/>
      <c r="J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</row>
    <row r="84" spans="9:35" ht="12.75">
      <c r="I84" s="162"/>
      <c r="J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</row>
    <row r="85" spans="9:35" ht="12.75">
      <c r="I85" s="162"/>
      <c r="J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</row>
    <row r="86" spans="9:35" ht="12.75">
      <c r="I86" s="162"/>
      <c r="J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</row>
    <row r="87" spans="9:35" ht="12.75">
      <c r="I87" s="162"/>
      <c r="J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</row>
    <row r="88" spans="9:35" ht="12.75">
      <c r="I88" s="162"/>
      <c r="J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</row>
    <row r="89" spans="9:35" ht="12.75">
      <c r="I89" s="162"/>
      <c r="J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</row>
    <row r="90" spans="9:35" ht="12.75">
      <c r="I90" s="162"/>
      <c r="J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</row>
    <row r="91" spans="9:35" ht="12.75">
      <c r="I91" s="162"/>
      <c r="J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</row>
    <row r="92" spans="9:35" ht="12.75">
      <c r="I92" s="162"/>
      <c r="J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</row>
    <row r="93" spans="9:35" ht="12.75">
      <c r="I93" s="162"/>
      <c r="J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</row>
    <row r="94" spans="9:35" ht="12.75">
      <c r="I94" s="162"/>
      <c r="J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</row>
    <row r="95" spans="9:35" ht="12.75">
      <c r="I95" s="162"/>
      <c r="J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</row>
    <row r="96" spans="9:10" ht="12.75">
      <c r="I96" s="162"/>
      <c r="J96" s="163"/>
    </row>
    <row r="97" spans="9:10" ht="12.75">
      <c r="I97" s="162"/>
      <c r="J97" s="163"/>
    </row>
    <row r="98" spans="9:10" ht="12.75">
      <c r="I98" s="162"/>
      <c r="J98" s="163"/>
    </row>
    <row r="99" spans="9:10" ht="12.75">
      <c r="I99" s="162"/>
      <c r="J99" s="163"/>
    </row>
    <row r="100" spans="9:10" ht="12.75">
      <c r="I100" s="162"/>
      <c r="J100" s="163"/>
    </row>
    <row r="101" spans="9:10" ht="12.75">
      <c r="I101" s="162"/>
      <c r="J101" s="163"/>
    </row>
    <row r="102" spans="9:10" ht="12.75">
      <c r="I102" s="162"/>
      <c r="J102" s="163"/>
    </row>
    <row r="103" spans="9:10" ht="12.75">
      <c r="I103" s="162"/>
      <c r="J103" s="163"/>
    </row>
    <row r="104" spans="9:10" ht="12.75">
      <c r="I104" s="162"/>
      <c r="J104" s="163"/>
    </row>
    <row r="105" spans="9:10" ht="12.75">
      <c r="I105" s="162"/>
      <c r="J105" s="163"/>
    </row>
    <row r="106" spans="9:10" ht="12.75">
      <c r="I106" s="162"/>
      <c r="J106" s="163"/>
    </row>
    <row r="107" spans="9:10" ht="12.75">
      <c r="I107" s="162"/>
      <c r="J107" s="163"/>
    </row>
    <row r="108" spans="9:10" ht="12.75">
      <c r="I108" s="162"/>
      <c r="J108" s="163"/>
    </row>
    <row r="109" spans="9:10" ht="12.75">
      <c r="I109" s="162"/>
      <c r="J109" s="163"/>
    </row>
    <row r="110" spans="9:10" ht="12.75">
      <c r="I110" s="162"/>
      <c r="J110" s="163"/>
    </row>
    <row r="111" spans="9:10" ht="12.75">
      <c r="I111" s="162"/>
      <c r="J111" s="163"/>
    </row>
    <row r="112" spans="9:10" ht="12.75">
      <c r="I112" s="162"/>
      <c r="J112" s="163"/>
    </row>
    <row r="113" spans="9:10" ht="12.75">
      <c r="I113" s="162"/>
      <c r="J113" s="163"/>
    </row>
    <row r="114" spans="9:10" ht="12.75">
      <c r="I114" s="162"/>
      <c r="J114" s="163"/>
    </row>
    <row r="115" spans="9:10" ht="12.75">
      <c r="I115" s="162"/>
      <c r="J115" s="163"/>
    </row>
    <row r="116" spans="9:10" ht="12.75">
      <c r="I116" s="162"/>
      <c r="J116" s="163"/>
    </row>
    <row r="117" spans="9:10" ht="12.75">
      <c r="I117" s="162"/>
      <c r="J117" s="163"/>
    </row>
    <row r="118" spans="9:10" ht="12.75">
      <c r="I118" s="162"/>
      <c r="J118" s="163"/>
    </row>
    <row r="119" spans="9:10" ht="12.75">
      <c r="I119" s="162"/>
      <c r="J119" s="163"/>
    </row>
    <row r="120" spans="9:10" ht="12.75">
      <c r="I120" s="162"/>
      <c r="J120" s="163"/>
    </row>
    <row r="121" spans="9:10" ht="12.75">
      <c r="I121" s="162"/>
      <c r="J121" s="163"/>
    </row>
    <row r="122" spans="9:10" ht="12.75">
      <c r="I122" s="162"/>
      <c r="J122" s="163"/>
    </row>
    <row r="123" spans="9:10" ht="12.75">
      <c r="I123" s="162"/>
      <c r="J123" s="163"/>
    </row>
    <row r="124" spans="9:10" ht="12.75">
      <c r="I124" s="162"/>
      <c r="J124" s="163"/>
    </row>
    <row r="125" spans="9:10" ht="12.75">
      <c r="I125" s="162"/>
      <c r="J125" s="163"/>
    </row>
    <row r="126" spans="9:10" ht="12.75">
      <c r="I126" s="162"/>
      <c r="J126" s="163"/>
    </row>
    <row r="127" spans="9:10" ht="12.75">
      <c r="I127" s="162"/>
      <c r="J127" s="163"/>
    </row>
    <row r="128" spans="9:10" ht="12.75">
      <c r="I128" s="162"/>
      <c r="J128" s="163"/>
    </row>
    <row r="129" spans="9:10" ht="12.75">
      <c r="I129" s="162"/>
      <c r="J129" s="163"/>
    </row>
    <row r="130" spans="9:10" ht="12.75">
      <c r="I130" s="162"/>
      <c r="J130" s="163"/>
    </row>
    <row r="131" spans="9:10" ht="12.75">
      <c r="I131" s="162"/>
      <c r="J131" s="163"/>
    </row>
    <row r="132" spans="9:10" ht="12.75">
      <c r="I132" s="162"/>
      <c r="J132" s="163"/>
    </row>
    <row r="133" spans="9:10" ht="12.75">
      <c r="I133" s="162"/>
      <c r="J133" s="163"/>
    </row>
    <row r="134" spans="9:10" ht="12.75">
      <c r="I134" s="162"/>
      <c r="J134" s="163"/>
    </row>
    <row r="135" spans="9:10" ht="12.75">
      <c r="I135" s="162"/>
      <c r="J135" s="163"/>
    </row>
    <row r="136" spans="9:10" ht="12.75">
      <c r="I136" s="162"/>
      <c r="J136" s="163"/>
    </row>
    <row r="137" spans="9:10" ht="12.75">
      <c r="I137" s="162"/>
      <c r="J137" s="163"/>
    </row>
    <row r="138" spans="9:10" ht="12.75">
      <c r="I138" s="162"/>
      <c r="J138" s="163"/>
    </row>
    <row r="139" spans="9:10" ht="12.75">
      <c r="I139" s="162"/>
      <c r="J139" s="163"/>
    </row>
    <row r="140" spans="9:10" ht="12.75">
      <c r="I140" s="162"/>
      <c r="J140" s="163"/>
    </row>
    <row r="141" spans="9:10" ht="12.75">
      <c r="I141" s="162"/>
      <c r="J141" s="163"/>
    </row>
    <row r="142" spans="9:10" ht="12.75">
      <c r="I142" s="162"/>
      <c r="J142" s="163"/>
    </row>
    <row r="143" spans="9:10" ht="12.75">
      <c r="I143" s="162"/>
      <c r="J143" s="163"/>
    </row>
    <row r="144" spans="9:10" ht="12.75">
      <c r="I144" s="162"/>
      <c r="J144" s="163"/>
    </row>
    <row r="145" spans="9:10" ht="12.75">
      <c r="I145" s="162"/>
      <c r="J145" s="163"/>
    </row>
    <row r="146" spans="9:10" ht="12.75">
      <c r="I146" s="162"/>
      <c r="J146" s="163"/>
    </row>
    <row r="147" spans="9:10" ht="12.75">
      <c r="I147" s="162"/>
      <c r="J147" s="163"/>
    </row>
    <row r="148" spans="9:10" ht="12.75">
      <c r="I148" s="162"/>
      <c r="J148" s="163"/>
    </row>
    <row r="149" spans="9:10" ht="12.75">
      <c r="I149" s="162"/>
      <c r="J149" s="163"/>
    </row>
    <row r="150" spans="9:10" ht="12.75">
      <c r="I150" s="162"/>
      <c r="J150" s="163"/>
    </row>
    <row r="151" spans="9:10" ht="12.75">
      <c r="I151" s="162"/>
      <c r="J151" s="163"/>
    </row>
    <row r="152" spans="9:10" ht="12.75">
      <c r="I152" s="162"/>
      <c r="J152" s="163"/>
    </row>
    <row r="153" spans="9:10" ht="12.75">
      <c r="I153" s="162"/>
      <c r="J153" s="163"/>
    </row>
    <row r="154" spans="9:10" ht="12.75">
      <c r="I154" s="162"/>
      <c r="J154" s="163"/>
    </row>
    <row r="155" spans="9:10" ht="12.75">
      <c r="I155" s="162"/>
      <c r="J155" s="163"/>
    </row>
    <row r="156" spans="9:10" ht="12.75">
      <c r="I156" s="162"/>
      <c r="J156" s="163"/>
    </row>
    <row r="157" spans="9:10" ht="12.75">
      <c r="I157" s="162"/>
      <c r="J157" s="163"/>
    </row>
    <row r="158" spans="9:10" ht="12.75">
      <c r="I158" s="162"/>
      <c r="J158" s="163"/>
    </row>
    <row r="159" spans="9:10" ht="12.75">
      <c r="I159" s="162"/>
      <c r="J159" s="163"/>
    </row>
    <row r="160" spans="9:10" ht="12.75">
      <c r="I160" s="162"/>
      <c r="J160" s="163"/>
    </row>
    <row r="161" spans="9:10" ht="12.75">
      <c r="I161" s="162"/>
      <c r="J161" s="163"/>
    </row>
    <row r="162" spans="9:10" ht="12.75">
      <c r="I162" s="162"/>
      <c r="J162" s="163"/>
    </row>
    <row r="163" spans="9:10" ht="12.75">
      <c r="I163" s="162"/>
      <c r="J163" s="163"/>
    </row>
    <row r="164" spans="9:10" ht="12.75">
      <c r="I164" s="162"/>
      <c r="J164" s="163"/>
    </row>
    <row r="165" spans="9:10" ht="12.75">
      <c r="I165" s="162"/>
      <c r="J165" s="163"/>
    </row>
    <row r="166" spans="9:10" ht="12.75">
      <c r="I166" s="162"/>
      <c r="J166" s="163"/>
    </row>
    <row r="167" spans="9:10" ht="12.75">
      <c r="I167" s="162"/>
      <c r="J167" s="163"/>
    </row>
    <row r="168" spans="9:10" ht="12.75">
      <c r="I168" s="162"/>
      <c r="J168" s="163"/>
    </row>
    <row r="169" spans="9:10" ht="12.75">
      <c r="I169" s="162"/>
      <c r="J169" s="163"/>
    </row>
    <row r="170" spans="9:10" ht="12.75">
      <c r="I170" s="162"/>
      <c r="J170" s="163"/>
    </row>
    <row r="171" spans="9:10" ht="12.75">
      <c r="I171" s="162"/>
      <c r="J171" s="163"/>
    </row>
    <row r="172" spans="9:10" ht="12.75">
      <c r="I172" s="162"/>
      <c r="J172" s="163"/>
    </row>
    <row r="173" spans="9:10" ht="12.75">
      <c r="I173" s="162"/>
      <c r="J173" s="163"/>
    </row>
    <row r="174" spans="9:10" ht="12.75">
      <c r="I174" s="162"/>
      <c r="J174" s="163"/>
    </row>
    <row r="175" spans="9:10" ht="12.75">
      <c r="I175" s="162"/>
      <c r="J175" s="163"/>
    </row>
    <row r="176" spans="9:10" ht="12.75">
      <c r="I176" s="162"/>
      <c r="J176" s="163"/>
    </row>
    <row r="177" spans="9:10" ht="12.75">
      <c r="I177" s="162"/>
      <c r="J177" s="163"/>
    </row>
    <row r="178" spans="9:10" ht="12.75">
      <c r="I178" s="162"/>
      <c r="J178" s="163"/>
    </row>
    <row r="179" spans="9:10" ht="12.75">
      <c r="I179" s="162"/>
      <c r="J179" s="163"/>
    </row>
    <row r="180" spans="9:10" ht="12.75">
      <c r="I180" s="162"/>
      <c r="J180" s="163"/>
    </row>
    <row r="181" spans="9:10" ht="12.75">
      <c r="I181" s="162"/>
      <c r="J181" s="163"/>
    </row>
    <row r="182" spans="9:10" ht="12.75">
      <c r="I182" s="162"/>
      <c r="J182" s="163"/>
    </row>
    <row r="183" spans="9:10" ht="12.75">
      <c r="I183" s="162"/>
      <c r="J183" s="163"/>
    </row>
    <row r="184" spans="9:10" ht="12.75">
      <c r="I184" s="162"/>
      <c r="J184" s="163"/>
    </row>
    <row r="185" spans="9:10" ht="12.75">
      <c r="I185" s="162"/>
      <c r="J185" s="163"/>
    </row>
    <row r="186" spans="9:10" ht="12.75">
      <c r="I186" s="162"/>
      <c r="J186" s="163"/>
    </row>
    <row r="187" spans="9:10" ht="12.75">
      <c r="I187" s="162"/>
      <c r="J187" s="163"/>
    </row>
    <row r="188" spans="9:10" ht="12.75">
      <c r="I188" s="162"/>
      <c r="J188" s="163"/>
    </row>
    <row r="189" spans="9:10" ht="12.75">
      <c r="I189" s="162"/>
      <c r="J189" s="163"/>
    </row>
    <row r="190" spans="9:10" ht="12.75">
      <c r="I190" s="162"/>
      <c r="J190" s="163"/>
    </row>
    <row r="191" spans="9:10" ht="12.75">
      <c r="I191" s="162"/>
      <c r="J191" s="163"/>
    </row>
    <row r="192" spans="9:10" ht="12.75">
      <c r="I192" s="162"/>
      <c r="J192" s="163"/>
    </row>
    <row r="193" spans="9:10" ht="12.75">
      <c r="I193" s="162"/>
      <c r="J193" s="163"/>
    </row>
    <row r="194" spans="9:10" ht="12.75">
      <c r="I194" s="162"/>
      <c r="J194" s="163"/>
    </row>
    <row r="195" spans="9:10" ht="12.75">
      <c r="I195" s="162"/>
      <c r="J195" s="163"/>
    </row>
    <row r="196" spans="9:10" ht="12.75">
      <c r="I196" s="162"/>
      <c r="J196" s="163"/>
    </row>
    <row r="197" spans="9:10" ht="12.75">
      <c r="I197" s="162"/>
      <c r="J197" s="163"/>
    </row>
    <row r="198" spans="9:10" ht="12.75">
      <c r="I198" s="162"/>
      <c r="J198" s="163"/>
    </row>
    <row r="199" spans="9:10" ht="12.75">
      <c r="I199" s="162"/>
      <c r="J199" s="163"/>
    </row>
    <row r="200" spans="9:10" ht="12.75">
      <c r="I200" s="162"/>
      <c r="J200" s="163"/>
    </row>
    <row r="201" spans="9:10" ht="12.75">
      <c r="I201" s="162"/>
      <c r="J201" s="163"/>
    </row>
    <row r="202" spans="9:10" ht="12.75">
      <c r="I202" s="162"/>
      <c r="J202" s="163"/>
    </row>
    <row r="203" spans="9:10" ht="12.75">
      <c r="I203" s="162"/>
      <c r="J203" s="163"/>
    </row>
    <row r="204" spans="9:10" ht="12.75">
      <c r="I204" s="162"/>
      <c r="J204" s="163"/>
    </row>
    <row r="205" spans="9:10" ht="12.75">
      <c r="I205" s="162"/>
      <c r="J205" s="163"/>
    </row>
    <row r="206" spans="9:10" ht="12.75">
      <c r="I206" s="162"/>
      <c r="J206" s="163"/>
    </row>
    <row r="207" spans="9:10" ht="12.75">
      <c r="I207" s="162"/>
      <c r="J207" s="163"/>
    </row>
    <row r="208" spans="9:10" ht="12.75">
      <c r="I208" s="162"/>
      <c r="J208" s="163"/>
    </row>
    <row r="209" spans="9:10" ht="12.75">
      <c r="I209" s="162"/>
      <c r="J209" s="163"/>
    </row>
    <row r="210" spans="9:10" ht="12.75">
      <c r="I210" s="162"/>
      <c r="J210" s="163"/>
    </row>
    <row r="211" spans="9:10" ht="12.75">
      <c r="I211" s="162"/>
      <c r="J211" s="163"/>
    </row>
    <row r="212" spans="9:10" ht="12.75">
      <c r="I212" s="162"/>
      <c r="J212" s="163"/>
    </row>
    <row r="213" spans="9:10" ht="12.75">
      <c r="I213" s="162"/>
      <c r="J213" s="163"/>
    </row>
    <row r="214" spans="9:10" ht="12.75">
      <c r="I214" s="162"/>
      <c r="J214" s="163"/>
    </row>
    <row r="215" spans="9:10" ht="12.75">
      <c r="I215" s="162"/>
      <c r="J215" s="163"/>
    </row>
    <row r="216" spans="9:10" ht="12.75">
      <c r="I216" s="162"/>
      <c r="J216" s="163"/>
    </row>
    <row r="217" spans="9:10" ht="12.75">
      <c r="I217" s="162"/>
      <c r="J217" s="163"/>
    </row>
    <row r="218" spans="9:10" ht="12.75">
      <c r="I218" s="162"/>
      <c r="J218" s="163"/>
    </row>
    <row r="219" spans="9:10" ht="12.75">
      <c r="I219" s="162"/>
      <c r="J219" s="163"/>
    </row>
    <row r="220" spans="9:10" ht="12.75">
      <c r="I220" s="162"/>
      <c r="J220" s="163"/>
    </row>
    <row r="221" spans="9:10" ht="12.75">
      <c r="I221" s="162"/>
      <c r="J221" s="163"/>
    </row>
    <row r="222" spans="9:10" ht="12.75">
      <c r="I222" s="162"/>
      <c r="J222" s="163"/>
    </row>
    <row r="223" spans="9:10" ht="12.75">
      <c r="I223" s="162"/>
      <c r="J223" s="163"/>
    </row>
    <row r="224" spans="9:10" ht="12.75">
      <c r="I224" s="162"/>
      <c r="J224" s="163"/>
    </row>
    <row r="225" spans="9:10" ht="12.75">
      <c r="I225" s="162"/>
      <c r="J225" s="163"/>
    </row>
    <row r="226" spans="9:10" ht="12.75">
      <c r="I226" s="162"/>
      <c r="J226" s="163"/>
    </row>
    <row r="227" spans="9:10" ht="12.75">
      <c r="I227" s="162"/>
      <c r="J227" s="163"/>
    </row>
    <row r="228" spans="9:10" ht="12.75">
      <c r="I228" s="162"/>
      <c r="J228" s="163"/>
    </row>
    <row r="229" spans="9:10" ht="12.75">
      <c r="I229" s="162"/>
      <c r="J229" s="163"/>
    </row>
    <row r="230" spans="9:10" ht="12.75">
      <c r="I230" s="162"/>
      <c r="J230" s="163"/>
    </row>
    <row r="231" spans="9:10" ht="12.75">
      <c r="I231" s="162"/>
      <c r="J231" s="163"/>
    </row>
    <row r="232" spans="9:10" ht="12.75">
      <c r="I232" s="162"/>
      <c r="J232" s="163"/>
    </row>
    <row r="233" spans="9:10" ht="12.75">
      <c r="I233" s="162"/>
      <c r="J233" s="163"/>
    </row>
    <row r="234" spans="9:10" ht="12.75">
      <c r="I234" s="162"/>
      <c r="J234" s="163"/>
    </row>
    <row r="235" spans="9:10" ht="12.75">
      <c r="I235" s="162"/>
      <c r="J235" s="163"/>
    </row>
    <row r="236" spans="9:10" ht="12.75">
      <c r="I236" s="162"/>
      <c r="J236" s="163"/>
    </row>
    <row r="237" spans="9:10" ht="12.75">
      <c r="I237" s="162"/>
      <c r="J237" s="163"/>
    </row>
  </sheetData>
  <sheetProtection sheet="1" objects="1" scenarios="1" selectLockedCells="1"/>
  <mergeCells count="43">
    <mergeCell ref="E11:G11"/>
    <mergeCell ref="E6:G6"/>
    <mergeCell ref="E7:G7"/>
    <mergeCell ref="E8:G8"/>
    <mergeCell ref="E9:G9"/>
    <mergeCell ref="E10:G10"/>
    <mergeCell ref="C3:G3"/>
    <mergeCell ref="J27:L27"/>
    <mergeCell ref="J28:L28"/>
    <mergeCell ref="J5:K5"/>
    <mergeCell ref="J6:K6"/>
    <mergeCell ref="J14:O14"/>
    <mergeCell ref="J21:L21"/>
    <mergeCell ref="J22:L22"/>
    <mergeCell ref="J23:L23"/>
    <mergeCell ref="J26:L26"/>
    <mergeCell ref="J3:N3"/>
    <mergeCell ref="J16:L16"/>
    <mergeCell ref="L7:N7"/>
    <mergeCell ref="J7:K7"/>
    <mergeCell ref="L5:N5"/>
    <mergeCell ref="L6:N6"/>
    <mergeCell ref="L10:N10"/>
    <mergeCell ref="L12:N12"/>
    <mergeCell ref="J10:K10"/>
    <mergeCell ref="J12:K12"/>
    <mergeCell ref="J13:O13"/>
    <mergeCell ref="C34:H34"/>
    <mergeCell ref="J18:L18"/>
    <mergeCell ref="J19:L19"/>
    <mergeCell ref="J20:L20"/>
    <mergeCell ref="C31:H31"/>
    <mergeCell ref="J25:L25"/>
    <mergeCell ref="J8:O8"/>
    <mergeCell ref="C33:H33"/>
    <mergeCell ref="J17:L17"/>
    <mergeCell ref="L9:N9"/>
    <mergeCell ref="L11:N11"/>
    <mergeCell ref="J9:K9"/>
    <mergeCell ref="J11:K11"/>
    <mergeCell ref="M24:O24"/>
    <mergeCell ref="N25:O25"/>
    <mergeCell ref="C32:O32"/>
  </mergeCells>
  <conditionalFormatting sqref="N21:N22 J21:M21">
    <cfRule type="expression" priority="1" dxfId="4" stopIfTrue="1">
      <formula>SUM($M$16:$M$19)=0</formula>
    </cfRule>
  </conditionalFormatting>
  <conditionalFormatting sqref="M22">
    <cfRule type="expression" priority="2" dxfId="4" stopIfTrue="1">
      <formula>SUM($M$16:$M$19)=0</formula>
    </cfRule>
  </conditionalFormatting>
  <dataValidations count="2">
    <dataValidation type="list" allowBlank="1" showInputMessage="1" showErrorMessage="1" promptTitle="Výběr pohonné hmoty" prompt="Správnou pohonnou hmotu vyberte z rozevíracího seznamu. &#10;V sousedním poli se zobrazí její cena, stanovená pro aktuální rok vyhláškou MPSV ČR." sqref="M25">
      <formula1>$Q$5:$Q$9</formula1>
    </dataValidation>
    <dataValidation type="decimal" allowBlank="1" showInputMessage="1" showErrorMessage="1" promptTitle="Cena pohonných hmot" prompt="Do tohoto pole zapište cenu 1 litru pohonných hmot, kterou budete používat při účtování.&#10;Nemáte-li doklad o ceně pohonných hmot, použijte cenu podle vyhlášky." sqref="M26">
      <formula1>0</formula1>
      <formula2>50</formula2>
    </dataValidation>
  </dataValidations>
  <hyperlinks>
    <hyperlink ref="C34" r:id="rId1" display="https://inet.muni.cz/proxy/rec/smernice/Tab.2.htm"/>
    <hyperlink ref="C32" r:id="rId2" display="https://inet.muni.cz/proxy/rec/smernice/cestovni_nahrady_20122006_priloha_1_Nahrada_za_spotrebovane_PHM.doc"/>
  </hyperlinks>
  <printOptions/>
  <pageMargins left="0.75" right="0.75" top="1" bottom="1" header="0.4921259845" footer="0.4921259845"/>
  <pageSetup horizontalDpi="300" verticalDpi="300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Bartonička</cp:lastModifiedBy>
  <cp:lastPrinted>2007-01-20T22:16:49Z</cp:lastPrinted>
  <dcterms:created xsi:type="dcterms:W3CDTF">2002-08-15T06:54:31Z</dcterms:created>
  <dcterms:modified xsi:type="dcterms:W3CDTF">2007-02-26T16:18:49Z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